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2648" windowHeight="12156" tabRatio="838" firstSheet="18" activeTab="31"/>
  </bookViews>
  <sheets>
    <sheet name="БА-АФ-20" sheetId="57" r:id="rId1"/>
    <sheet name="БА-АФ-19" sheetId="56" r:id="rId2"/>
    <sheet name="БА-АФ-18" sheetId="55" r:id="rId3"/>
    <sheet name="БА-АФ-17" sheetId="54" r:id="rId4"/>
    <sheet name="Б-МО-20" sheetId="53" r:id="rId5"/>
    <sheet name="Б-ПМ-20" sheetId="52" r:id="rId6"/>
    <sheet name="Б-ПМ-19" sheetId="51" r:id="rId7"/>
    <sheet name="БА-ПМ-18" sheetId="50" r:id="rId8"/>
    <sheet name="БА-ПМ-17" sheetId="49" r:id="rId9"/>
    <sheet name="С-ГД1-20" sheetId="38" r:id="rId10"/>
    <sheet name="С-ГД2-20" sheetId="39" r:id="rId11"/>
    <sheet name="С-ГД1-19" sheetId="33" r:id="rId12"/>
    <sheet name="С-ГД2-19" sheetId="32" r:id="rId13"/>
    <sheet name="С-ЭА-18" sheetId="44" r:id="rId14"/>
    <sheet name="С-ГМ-18" sheetId="12" r:id="rId15"/>
    <sheet name="С-ПР-18" sheetId="17" r:id="rId16"/>
    <sheet name="С-ОПИ-18" sheetId="30" r:id="rId17"/>
    <sheet name="С-ЭА-17" sheetId="43" r:id="rId18"/>
    <sheet name="С-ГМ-17" sheetId="1" r:id="rId19"/>
    <sheet name="С-ПР-17" sheetId="36" r:id="rId20"/>
    <sheet name="С-ОПИ-17" sheetId="18" r:id="rId21"/>
    <sheet name="С-ЭА-16" sheetId="42" r:id="rId22"/>
    <sheet name="С-ГМ-16" sheetId="5" r:id="rId23"/>
    <sheet name="С-ОПИ-16" sheetId="35" r:id="rId24"/>
    <sheet name="С-ЭА-15" sheetId="41" r:id="rId25"/>
    <sheet name="С-ГМ-15" sheetId="34" r:id="rId26"/>
    <sheet name="С-ПР-15" sheetId="6" r:id="rId27"/>
    <sheet name="БА-ЭЭ-17" sheetId="40" r:id="rId28"/>
    <sheet name="Б-НД-20" sheetId="46" r:id="rId29"/>
    <sheet name="Б-НД-19" sheetId="47" r:id="rId30"/>
    <sheet name="БА-ДН-18" sheetId="48" r:id="rId31"/>
    <sheet name="БА-ДН-17" sheetId="45" r:id="rId32"/>
  </sheets>
  <externalReferences>
    <externalReference r:id="rId33"/>
  </externalReferences>
  <definedNames>
    <definedName name="_xlnm.Print_Area" localSheetId="3">'БА-АФ-17'!$A$1:$AC$19</definedName>
    <definedName name="_xlnm.Print_Area" localSheetId="2">'БА-АФ-18'!$A$1:$AO$24</definedName>
    <definedName name="_xlnm.Print_Area" localSheetId="1">'БА-АФ-19'!$A$1:$AI$24</definedName>
    <definedName name="_xlnm.Print_Area" localSheetId="0">'БА-АФ-20'!$A$1:$AL$25</definedName>
    <definedName name="_xlnm.Print_Area" localSheetId="31">'БА-ДН-17'!$A$1:$AU$31</definedName>
    <definedName name="_xlnm.Print_Area" localSheetId="30">'БА-ДН-18'!$A$1:$AO$35</definedName>
    <definedName name="_xlnm.Print_Area" localSheetId="8">'БА-ПМ-17'!$A$1:$AC$22</definedName>
    <definedName name="_xlnm.Print_Area" localSheetId="7">'БА-ПМ-18'!$A$1:$AL$30</definedName>
    <definedName name="_xlnm.Print_Area" localSheetId="27">'БА-ЭЭ-17'!$A$1:$AF$23</definedName>
    <definedName name="_xlnm.Print_Area" localSheetId="4">'Б-МО-20'!$A$1:$AI$29</definedName>
    <definedName name="_xlnm.Print_Area" localSheetId="29">'Б-НД-19'!$A$1:$AI$36</definedName>
    <definedName name="_xlnm.Print_Area" localSheetId="28">'Б-НД-20'!$A$1:$AI$38</definedName>
    <definedName name="_xlnm.Print_Area" localSheetId="6">'Б-ПМ-19'!$A$1:$AI$32</definedName>
    <definedName name="_xlnm.Print_Area" localSheetId="5">'Б-ПМ-20'!$A$1:$AL$32</definedName>
    <definedName name="_xlnm.Print_Area" localSheetId="11">'С-ГД1-19'!$A$1:$AL$38</definedName>
    <definedName name="_xlnm.Print_Area" localSheetId="9">'С-ГД1-20'!$A$1:$AC$44</definedName>
    <definedName name="_xlnm.Print_Area" localSheetId="12">'С-ГД2-19'!$A$1:$AL$37</definedName>
    <definedName name="_xlnm.Print_Area" localSheetId="10">'С-ГД2-20'!$A$1:$AC$45</definedName>
    <definedName name="_xlnm.Print_Area" localSheetId="25">'С-ГМ-15'!$A$1:$T$30</definedName>
    <definedName name="_xlnm.Print_Area" localSheetId="22">'С-ГМ-16'!$A$1:$AL$29</definedName>
    <definedName name="_xlnm.Print_Area" localSheetId="18">'С-ГМ-17'!$A$1:$AF$26</definedName>
    <definedName name="_xlnm.Print_Area" localSheetId="14">'С-ГМ-18'!$A$1:$AL$28</definedName>
    <definedName name="_xlnm.Print_Area" localSheetId="23">'С-ОПИ-16'!$A$1:$AO$23</definedName>
    <definedName name="_xlnm.Print_Area" localSheetId="20">'С-ОПИ-17'!$A$1:$AI$23</definedName>
    <definedName name="_xlnm.Print_Area" localSheetId="16">'С-ОПИ-18'!$A$1:$AL$26</definedName>
    <definedName name="_xlnm.Print_Area" localSheetId="26">'С-ПР-15'!$A$1:$T$21</definedName>
    <definedName name="_xlnm.Print_Area" localSheetId="19">'С-ПР-17'!$A$1:$AF$23</definedName>
    <definedName name="_xlnm.Print_Area" localSheetId="15">'С-ПР-18'!$A$1:$AL$25</definedName>
    <definedName name="_xlnm.Print_Area" localSheetId="24">'С-ЭА-15'!$A$1:$T$33</definedName>
    <definedName name="_xlnm.Print_Area" localSheetId="21">'С-ЭА-16'!$A$1:$AF$26</definedName>
    <definedName name="_xlnm.Print_Area" localSheetId="17">'С-ЭА-17'!$A$1:$AI$30</definedName>
    <definedName name="_xlnm.Print_Area" localSheetId="13">'С-ЭА-18'!$A$1:$AL$30</definedName>
  </definedNames>
  <calcPr calcId="152511" refMode="R1C1"/>
</workbook>
</file>

<file path=xl/calcChain.xml><?xml version="1.0" encoding="utf-8"?>
<calcChain xmlns="http://schemas.openxmlformats.org/spreadsheetml/2006/main">
  <c r="AL21" i="57" l="1"/>
  <c r="AK21" i="57"/>
  <c r="AJ21" i="57"/>
  <c r="AL20" i="57"/>
  <c r="AK20" i="57"/>
  <c r="AJ20" i="57"/>
  <c r="AL19" i="57"/>
  <c r="AK19" i="57"/>
  <c r="AJ19" i="57"/>
  <c r="AL18" i="57"/>
  <c r="AK18" i="57"/>
  <c r="AJ18" i="57"/>
  <c r="AL17" i="57"/>
  <c r="AK17" i="57"/>
  <c r="AJ17" i="57"/>
  <c r="AL16" i="57"/>
  <c r="AK16" i="57"/>
  <c r="AJ16" i="57"/>
  <c r="AL15" i="57"/>
  <c r="AK15" i="57"/>
  <c r="AJ15" i="57"/>
  <c r="AL14" i="57"/>
  <c r="AK14" i="57"/>
  <c r="AJ14" i="57"/>
  <c r="AL13" i="57"/>
  <c r="AK13" i="57"/>
  <c r="AJ13" i="57"/>
  <c r="AL12" i="57"/>
  <c r="AK12" i="57"/>
  <c r="AJ12" i="57"/>
  <c r="A12" i="57"/>
  <c r="A13" i="57" s="1"/>
  <c r="A14" i="57" s="1"/>
  <c r="A15" i="57" s="1"/>
  <c r="A16" i="57" s="1"/>
  <c r="AL11" i="57"/>
  <c r="AK11" i="57"/>
  <c r="AJ11" i="57"/>
  <c r="AI20" i="56"/>
  <c r="AH20" i="56"/>
  <c r="AG20" i="56"/>
  <c r="AI19" i="56"/>
  <c r="AH19" i="56"/>
  <c r="AG19" i="56"/>
  <c r="AI18" i="56"/>
  <c r="AH18" i="56"/>
  <c r="AG18" i="56"/>
  <c r="AI17" i="56"/>
  <c r="AH17" i="56"/>
  <c r="AG17" i="56"/>
  <c r="AI16" i="56"/>
  <c r="AH16" i="56"/>
  <c r="AG16" i="56"/>
  <c r="AI15" i="56"/>
  <c r="AH15" i="56"/>
  <c r="AG15" i="56"/>
  <c r="AI14" i="56"/>
  <c r="AH14" i="56"/>
  <c r="AG14" i="56"/>
  <c r="AI13" i="56"/>
  <c r="AH13" i="56"/>
  <c r="AG13" i="56"/>
  <c r="AI12" i="56"/>
  <c r="AH12" i="56"/>
  <c r="AG12" i="56"/>
  <c r="AI11" i="56"/>
  <c r="AH11" i="56"/>
  <c r="AG11" i="56"/>
  <c r="AO20" i="55"/>
  <c r="AN20" i="55"/>
  <c r="AM20" i="55"/>
  <c r="AO19" i="55"/>
  <c r="AN19" i="55"/>
  <c r="AM19" i="55"/>
  <c r="AO18" i="55"/>
  <c r="AN18" i="55"/>
  <c r="AM18" i="55"/>
  <c r="AO17" i="55"/>
  <c r="AN17" i="55"/>
  <c r="AM17" i="55"/>
  <c r="AO16" i="55"/>
  <c r="AN16" i="55"/>
  <c r="AM16" i="55"/>
  <c r="AO15" i="55"/>
  <c r="AN15" i="55"/>
  <c r="AM15" i="55"/>
  <c r="AO14" i="55"/>
  <c r="AN14" i="55"/>
  <c r="AM14" i="55"/>
  <c r="AO13" i="55"/>
  <c r="AN13" i="55"/>
  <c r="AM13" i="55"/>
  <c r="AO12" i="55"/>
  <c r="AN12" i="55"/>
  <c r="AM12" i="55"/>
  <c r="A12" i="55"/>
  <c r="A13" i="55" s="1"/>
  <c r="A14" i="55" s="1"/>
  <c r="A15" i="55" s="1"/>
  <c r="AO11" i="55"/>
  <c r="AN11" i="55"/>
  <c r="AM11" i="55"/>
  <c r="AC15" i="54"/>
  <c r="AB15" i="54"/>
  <c r="AA15" i="54"/>
  <c r="AC14" i="54"/>
  <c r="AB14" i="54"/>
  <c r="AA14" i="54"/>
  <c r="AC13" i="54"/>
  <c r="AB13" i="54"/>
  <c r="AA13" i="54"/>
  <c r="AC12" i="54"/>
  <c r="AB12" i="54"/>
  <c r="AA12" i="54"/>
  <c r="A12" i="54"/>
  <c r="A13" i="54" s="1"/>
  <c r="A14" i="54" s="1"/>
  <c r="A15" i="54" s="1"/>
  <c r="AC11" i="54"/>
  <c r="AB11" i="54"/>
  <c r="AA11" i="54"/>
  <c r="AH25" i="53" l="1"/>
  <c r="AG25" i="53"/>
  <c r="AI24" i="53"/>
  <c r="AH24" i="53"/>
  <c r="AG24" i="53"/>
  <c r="AI23" i="53"/>
  <c r="AH23" i="53"/>
  <c r="AG23" i="53"/>
  <c r="AI22" i="53"/>
  <c r="AH22" i="53"/>
  <c r="AG22" i="53"/>
  <c r="AI21" i="53"/>
  <c r="AH21" i="53"/>
  <c r="AG21" i="53"/>
  <c r="AI20" i="53"/>
  <c r="AH20" i="53"/>
  <c r="AG20" i="53"/>
  <c r="AI19" i="53"/>
  <c r="AH19" i="53"/>
  <c r="AG19" i="53"/>
  <c r="AI18" i="53"/>
  <c r="AH18" i="53"/>
  <c r="AG18" i="53"/>
  <c r="AI17" i="53"/>
  <c r="AH17" i="53"/>
  <c r="AG17" i="53"/>
  <c r="AI16" i="53"/>
  <c r="AH16" i="53"/>
  <c r="AG16" i="53"/>
  <c r="AI15" i="53"/>
  <c r="AH15" i="53"/>
  <c r="AG15" i="53"/>
  <c r="AI14" i="53"/>
  <c r="AH14" i="53"/>
  <c r="AG14" i="53"/>
  <c r="AI13" i="53"/>
  <c r="AH13" i="53"/>
  <c r="AG13" i="53"/>
  <c r="AI12" i="53"/>
  <c r="AH12" i="53"/>
  <c r="AG12" i="53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I11" i="53"/>
  <c r="AH11" i="53"/>
  <c r="AG11" i="53"/>
  <c r="AL28" i="52"/>
  <c r="AK28" i="52"/>
  <c r="AJ28" i="52"/>
  <c r="B28" i="52"/>
  <c r="AL27" i="52"/>
  <c r="AK27" i="52"/>
  <c r="AJ27" i="52"/>
  <c r="B27" i="52"/>
  <c r="AL26" i="52"/>
  <c r="AK26" i="52"/>
  <c r="AJ26" i="52"/>
  <c r="B26" i="52"/>
  <c r="AL25" i="52"/>
  <c r="AK25" i="52"/>
  <c r="AJ25" i="52"/>
  <c r="B25" i="52"/>
  <c r="AL24" i="52"/>
  <c r="AK24" i="52"/>
  <c r="AJ24" i="52"/>
  <c r="B24" i="52"/>
  <c r="AL23" i="52"/>
  <c r="AK23" i="52"/>
  <c r="AJ23" i="52"/>
  <c r="B23" i="52"/>
  <c r="AL22" i="52"/>
  <c r="AK22" i="52"/>
  <c r="AJ22" i="52"/>
  <c r="B22" i="52"/>
  <c r="AL21" i="52"/>
  <c r="AK21" i="52"/>
  <c r="AJ21" i="52"/>
  <c r="B21" i="52"/>
  <c r="AL20" i="52"/>
  <c r="AK20" i="52"/>
  <c r="AJ20" i="52"/>
  <c r="B20" i="52"/>
  <c r="AL19" i="52"/>
  <c r="AK19" i="52"/>
  <c r="AJ19" i="52"/>
  <c r="B19" i="52"/>
  <c r="AL18" i="52"/>
  <c r="AK18" i="52"/>
  <c r="AJ18" i="52"/>
  <c r="B18" i="52"/>
  <c r="AL17" i="52"/>
  <c r="AK17" i="52"/>
  <c r="AJ17" i="52"/>
  <c r="B17" i="52"/>
  <c r="AL16" i="52"/>
  <c r="AK16" i="52"/>
  <c r="AJ16" i="52"/>
  <c r="B16" i="52"/>
  <c r="AL15" i="52"/>
  <c r="AK15" i="52"/>
  <c r="AJ15" i="52"/>
  <c r="B15" i="52"/>
  <c r="AL14" i="52"/>
  <c r="AK14" i="52"/>
  <c r="AJ14" i="52"/>
  <c r="B14" i="52"/>
  <c r="AL13" i="52"/>
  <c r="AK13" i="52"/>
  <c r="AJ13" i="52"/>
  <c r="B13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L12" i="52"/>
  <c r="AK12" i="52"/>
  <c r="AJ12" i="52"/>
  <c r="B12" i="52"/>
  <c r="A12" i="52"/>
  <c r="AL11" i="52"/>
  <c r="AK11" i="52"/>
  <c r="AJ11" i="52"/>
  <c r="B11" i="52"/>
  <c r="AI27" i="51"/>
  <c r="AH27" i="51"/>
  <c r="AG27" i="51"/>
  <c r="AI26" i="51"/>
  <c r="AH26" i="51"/>
  <c r="AG26" i="51"/>
  <c r="AI25" i="51"/>
  <c r="AH25" i="51"/>
  <c r="AG25" i="51"/>
  <c r="AI24" i="51"/>
  <c r="AH24" i="51"/>
  <c r="AG24" i="51"/>
  <c r="AI23" i="51"/>
  <c r="AH23" i="51"/>
  <c r="AG23" i="51"/>
  <c r="AI22" i="51"/>
  <c r="AH22" i="51"/>
  <c r="AG22" i="51"/>
  <c r="AI21" i="51"/>
  <c r="AH21" i="51"/>
  <c r="AG21" i="51"/>
  <c r="AI20" i="51"/>
  <c r="AH20" i="51"/>
  <c r="AG20" i="51"/>
  <c r="AI19" i="51"/>
  <c r="AH19" i="51"/>
  <c r="AG19" i="51"/>
  <c r="AI18" i="51"/>
  <c r="AH18" i="51"/>
  <c r="AG18" i="51"/>
  <c r="AI17" i="51"/>
  <c r="AH17" i="51"/>
  <c r="AG17" i="51"/>
  <c r="AI16" i="51"/>
  <c r="AH16" i="51"/>
  <c r="AG16" i="51"/>
  <c r="AI15" i="51"/>
  <c r="AH15" i="51"/>
  <c r="AG15" i="51"/>
  <c r="AI14" i="51"/>
  <c r="AH14" i="51"/>
  <c r="AG14" i="51"/>
  <c r="AI13" i="51"/>
  <c r="AH13" i="51"/>
  <c r="AG13" i="51"/>
  <c r="AI12" i="51"/>
  <c r="AH12" i="51"/>
  <c r="AG12" i="5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I11" i="51"/>
  <c r="AH11" i="51"/>
  <c r="AG11" i="51"/>
  <c r="AL26" i="50"/>
  <c r="AK26" i="50"/>
  <c r="AJ26" i="50"/>
  <c r="AL25" i="50"/>
  <c r="AK25" i="50"/>
  <c r="AJ25" i="50"/>
  <c r="AL24" i="50"/>
  <c r="AK24" i="50"/>
  <c r="AJ24" i="50"/>
  <c r="AL23" i="50"/>
  <c r="AK23" i="50"/>
  <c r="AJ23" i="50"/>
  <c r="AL22" i="50"/>
  <c r="AK22" i="50"/>
  <c r="AJ22" i="50"/>
  <c r="AL21" i="50"/>
  <c r="AK21" i="50"/>
  <c r="AJ21" i="50"/>
  <c r="AL20" i="50"/>
  <c r="AK20" i="50"/>
  <c r="AJ20" i="50"/>
  <c r="AL19" i="50"/>
  <c r="AK19" i="50"/>
  <c r="AJ19" i="50"/>
  <c r="AL18" i="50"/>
  <c r="AK18" i="50"/>
  <c r="AJ18" i="50"/>
  <c r="AL17" i="50"/>
  <c r="AK17" i="50"/>
  <c r="AJ17" i="50"/>
  <c r="AL16" i="50"/>
  <c r="AK16" i="50"/>
  <c r="AJ16" i="50"/>
  <c r="AL15" i="50"/>
  <c r="AK15" i="50"/>
  <c r="AJ15" i="50"/>
  <c r="AL14" i="50"/>
  <c r="AK14" i="50"/>
  <c r="AJ14" i="50"/>
  <c r="AL13" i="50"/>
  <c r="AK13" i="50"/>
  <c r="AJ13" i="50"/>
  <c r="AL12" i="50"/>
  <c r="AK12" i="50"/>
  <c r="AJ12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L11" i="50"/>
  <c r="AK11" i="50"/>
  <c r="AJ11" i="50"/>
  <c r="AC18" i="49"/>
  <c r="AB18" i="49"/>
  <c r="AA18" i="49"/>
  <c r="AC17" i="49"/>
  <c r="AB17" i="49"/>
  <c r="AA17" i="49"/>
  <c r="AC16" i="49"/>
  <c r="AB16" i="49"/>
  <c r="AA16" i="49"/>
  <c r="AC15" i="49"/>
  <c r="AB15" i="49"/>
  <c r="AA15" i="49"/>
  <c r="AC14" i="49"/>
  <c r="AB14" i="49"/>
  <c r="AA14" i="49"/>
  <c r="AC13" i="49"/>
  <c r="AB13" i="49"/>
  <c r="AA13" i="49"/>
  <c r="AC12" i="49"/>
  <c r="AB12" i="49"/>
  <c r="AA12" i="49"/>
  <c r="A12" i="49"/>
  <c r="A13" i="49" s="1"/>
  <c r="A14" i="49" s="1"/>
  <c r="A15" i="49" s="1"/>
  <c r="A16" i="49" s="1"/>
  <c r="A17" i="49" s="1"/>
  <c r="A18" i="49" s="1"/>
  <c r="AC11" i="49"/>
  <c r="AB11" i="49"/>
  <c r="AA11" i="49"/>
  <c r="AU11" i="45" l="1"/>
  <c r="AU12" i="45"/>
  <c r="AU13" i="45"/>
  <c r="AU14" i="45"/>
  <c r="AU15" i="45"/>
  <c r="AU16" i="45"/>
  <c r="AU17" i="45"/>
  <c r="AU18" i="45"/>
  <c r="AU19" i="45"/>
  <c r="AU20" i="45"/>
  <c r="AU21" i="45"/>
  <c r="AU22" i="45"/>
  <c r="AU23" i="45"/>
  <c r="AU24" i="45"/>
  <c r="AU25" i="45"/>
  <c r="AU26" i="45"/>
  <c r="AU27" i="45"/>
  <c r="AO11" i="48"/>
  <c r="AO12" i="48"/>
  <c r="AO13" i="48"/>
  <c r="AO14" i="48"/>
  <c r="AO15" i="48"/>
  <c r="AO16" i="48"/>
  <c r="AO17" i="48"/>
  <c r="AO18" i="48"/>
  <c r="AO19" i="48"/>
  <c r="AO20" i="48"/>
  <c r="AO21" i="48"/>
  <c r="AO22" i="48"/>
  <c r="AO23" i="48"/>
  <c r="AO24" i="48"/>
  <c r="AO25" i="48"/>
  <c r="AO26" i="48"/>
  <c r="AO27" i="48"/>
  <c r="AO28" i="48"/>
  <c r="AO29" i="48"/>
  <c r="AO30" i="48"/>
  <c r="AO31" i="48"/>
  <c r="AI12" i="47"/>
  <c r="AI13" i="47"/>
  <c r="AI14" i="47"/>
  <c r="AI15" i="47"/>
  <c r="AI16" i="47"/>
  <c r="AI17" i="47"/>
  <c r="AI18" i="47"/>
  <c r="AI19" i="47"/>
  <c r="AI20" i="47"/>
  <c r="AI21" i="47"/>
  <c r="AI22" i="47"/>
  <c r="AI23" i="47"/>
  <c r="AI24" i="47"/>
  <c r="AI25" i="47"/>
  <c r="AI26" i="47"/>
  <c r="AI27" i="47"/>
  <c r="AI28" i="47"/>
  <c r="AI29" i="47"/>
  <c r="AI30" i="47"/>
  <c r="AI31" i="47"/>
  <c r="AI32" i="47"/>
  <c r="AI11" i="47"/>
  <c r="AI12" i="46"/>
  <c r="AI13" i="46"/>
  <c r="AI14" i="46"/>
  <c r="AI15" i="46"/>
  <c r="AI16" i="46"/>
  <c r="AI17" i="46"/>
  <c r="AI18" i="46"/>
  <c r="AI19" i="46"/>
  <c r="AI20" i="46"/>
  <c r="AI21" i="46"/>
  <c r="AI22" i="46"/>
  <c r="AI23" i="46"/>
  <c r="AI24" i="46"/>
  <c r="AI25" i="46"/>
  <c r="AI26" i="46"/>
  <c r="AI27" i="46"/>
  <c r="AI28" i="46"/>
  <c r="AI29" i="46"/>
  <c r="AI30" i="46"/>
  <c r="AI31" i="46"/>
  <c r="AI11" i="46"/>
  <c r="A15" i="33" l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J17" i="33" l="1"/>
  <c r="AK17" i="33"/>
  <c r="AJ20" i="33"/>
  <c r="AK20" i="33"/>
  <c r="AJ18" i="33"/>
  <c r="AK18" i="33"/>
  <c r="A13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12" i="38"/>
  <c r="AA28" i="38" l="1"/>
  <c r="AB28" i="38"/>
  <c r="AA29" i="38"/>
  <c r="AB29" i="38"/>
  <c r="AA30" i="38"/>
  <c r="AB30" i="38"/>
  <c r="AA31" i="38"/>
  <c r="AB31" i="38"/>
  <c r="AA32" i="38"/>
  <c r="AB32" i="38"/>
  <c r="AA33" i="38"/>
  <c r="AB33" i="38"/>
  <c r="AA34" i="38"/>
  <c r="AB34" i="38"/>
  <c r="AA35" i="38"/>
  <c r="AB35" i="38"/>
  <c r="AA36" i="38"/>
  <c r="AB36" i="38"/>
  <c r="AA34" i="39" l="1"/>
  <c r="AB34" i="39"/>
  <c r="AA35" i="39"/>
  <c r="AB35" i="39"/>
  <c r="AA36" i="39"/>
  <c r="AB36" i="39"/>
  <c r="AA37" i="39"/>
  <c r="AB37" i="39"/>
  <c r="AA38" i="39"/>
  <c r="AB38" i="39"/>
  <c r="AA39" i="39"/>
  <c r="AB39" i="39"/>
  <c r="AA40" i="39"/>
  <c r="AB40" i="39"/>
  <c r="AA41" i="39"/>
  <c r="AB41" i="39"/>
  <c r="AT11" i="45" l="1"/>
  <c r="AN31" i="48" l="1"/>
  <c r="AM31" i="48"/>
  <c r="AN30" i="48"/>
  <c r="AM30" i="48"/>
  <c r="AN29" i="48"/>
  <c r="AM29" i="48"/>
  <c r="AN28" i="48"/>
  <c r="AM28" i="48"/>
  <c r="AN27" i="48"/>
  <c r="AM27" i="48"/>
  <c r="AN26" i="48"/>
  <c r="AM26" i="48"/>
  <c r="AN25" i="48"/>
  <c r="AM25" i="48"/>
  <c r="AN24" i="48"/>
  <c r="AM24" i="48"/>
  <c r="AN23" i="48"/>
  <c r="AM23" i="48"/>
  <c r="AN22" i="48"/>
  <c r="AM22" i="48"/>
  <c r="AN21" i="48"/>
  <c r="AM21" i="48"/>
  <c r="AN20" i="48"/>
  <c r="AM20" i="48"/>
  <c r="AN19" i="48"/>
  <c r="AM19" i="48"/>
  <c r="AN18" i="48"/>
  <c r="AM18" i="48"/>
  <c r="AN17" i="48"/>
  <c r="AM17" i="48"/>
  <c r="AN16" i="48"/>
  <c r="AM16" i="48"/>
  <c r="AN15" i="48"/>
  <c r="AM15" i="48"/>
  <c r="AN14" i="48"/>
  <c r="AM14" i="48"/>
  <c r="AN13" i="48"/>
  <c r="AM13" i="48"/>
  <c r="AN12" i="48"/>
  <c r="AM12" i="48"/>
  <c r="A12" i="48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N11" i="48"/>
  <c r="AM11" i="48"/>
  <c r="AH32" i="47"/>
  <c r="AG32" i="47"/>
  <c r="AH31" i="47"/>
  <c r="AG31" i="47"/>
  <c r="AH30" i="47"/>
  <c r="AG30" i="47"/>
  <c r="AH29" i="47"/>
  <c r="AG29" i="47"/>
  <c r="AH28" i="47"/>
  <c r="AG28" i="47"/>
  <c r="AH27" i="47"/>
  <c r="AG27" i="47"/>
  <c r="AH26" i="47"/>
  <c r="AG26" i="47"/>
  <c r="AH25" i="47"/>
  <c r="AG25" i="47"/>
  <c r="AH24" i="47"/>
  <c r="AG24" i="47"/>
  <c r="AH23" i="47"/>
  <c r="AG23" i="47"/>
  <c r="AH22" i="47"/>
  <c r="AG22" i="47"/>
  <c r="AH21" i="47"/>
  <c r="AG21" i="47"/>
  <c r="AH20" i="47"/>
  <c r="AG20" i="47"/>
  <c r="AH19" i="47"/>
  <c r="AG19" i="47"/>
  <c r="AH18" i="47"/>
  <c r="AG18" i="47"/>
  <c r="AH17" i="47"/>
  <c r="AG17" i="47"/>
  <c r="AH16" i="47"/>
  <c r="AG16" i="47"/>
  <c r="AH15" i="47"/>
  <c r="AG15" i="47"/>
  <c r="AH14" i="47"/>
  <c r="AG14" i="47"/>
  <c r="AH13" i="47"/>
  <c r="AG13" i="47"/>
  <c r="AH12" i="47"/>
  <c r="AG12" i="47"/>
  <c r="A12" i="47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H11" i="47"/>
  <c r="AG11" i="47"/>
  <c r="AG34" i="46"/>
  <c r="AG33" i="46"/>
  <c r="AG31" i="46"/>
  <c r="M31" i="46"/>
  <c r="AH31" i="46" s="1"/>
  <c r="AG30" i="46"/>
  <c r="M30" i="46"/>
  <c r="AH30" i="46" s="1"/>
  <c r="AG29" i="46"/>
  <c r="M29" i="46"/>
  <c r="AH29" i="46" s="1"/>
  <c r="AG28" i="46"/>
  <c r="M28" i="46"/>
  <c r="AH28" i="46" s="1"/>
  <c r="AG27" i="46"/>
  <c r="M27" i="46"/>
  <c r="AH27" i="46" s="1"/>
  <c r="AG26" i="46"/>
  <c r="M26" i="46"/>
  <c r="AH26" i="46" s="1"/>
  <c r="AG25" i="46"/>
  <c r="M25" i="46"/>
  <c r="AH25" i="46" s="1"/>
  <c r="AG24" i="46"/>
  <c r="M24" i="46"/>
  <c r="AH24" i="46" s="1"/>
  <c r="AG23" i="46"/>
  <c r="M23" i="46"/>
  <c r="AH23" i="46" s="1"/>
  <c r="AG22" i="46"/>
  <c r="M22" i="46"/>
  <c r="AH22" i="46" s="1"/>
  <c r="AG21" i="46"/>
  <c r="M21" i="46"/>
  <c r="AH21" i="46" s="1"/>
  <c r="AG32" i="46"/>
  <c r="M32" i="46"/>
  <c r="AH32" i="46" s="1"/>
  <c r="AG20" i="46"/>
  <c r="M20" i="46"/>
  <c r="AH20" i="46" s="1"/>
  <c r="AG19" i="46"/>
  <c r="M19" i="46"/>
  <c r="AH19" i="46" s="1"/>
  <c r="AG18" i="46"/>
  <c r="M18" i="46"/>
  <c r="AH18" i="46" s="1"/>
  <c r="AH17" i="46"/>
  <c r="AG17" i="46"/>
  <c r="AG16" i="46"/>
  <c r="M16" i="46"/>
  <c r="AH16" i="46" s="1"/>
  <c r="AG15" i="46"/>
  <c r="M15" i="46"/>
  <c r="AH15" i="46" s="1"/>
  <c r="AG14" i="46"/>
  <c r="M14" i="46"/>
  <c r="AH14" i="46" s="1"/>
  <c r="AH13" i="46"/>
  <c r="AG13" i="46"/>
  <c r="AG12" i="46"/>
  <c r="M12" i="46"/>
  <c r="AH12" i="46" s="1"/>
  <c r="A12" i="46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G11" i="46"/>
  <c r="M11" i="46"/>
  <c r="AH11" i="46" s="1"/>
  <c r="AS27" i="45"/>
  <c r="AN27" i="45"/>
  <c r="AH27" i="45"/>
  <c r="AB27" i="45"/>
  <c r="AT27" i="45" s="1"/>
  <c r="AS26" i="45"/>
  <c r="AH26" i="45"/>
  <c r="AB26" i="45"/>
  <c r="P26" i="45"/>
  <c r="AT26" i="45" s="1"/>
  <c r="AS25" i="45"/>
  <c r="AN25" i="45"/>
  <c r="AH25" i="45"/>
  <c r="AB25" i="45"/>
  <c r="AT25" i="45" s="1"/>
  <c r="P25" i="45"/>
  <c r="AS24" i="45"/>
  <c r="AN24" i="45"/>
  <c r="AH24" i="45"/>
  <c r="AB24" i="45"/>
  <c r="AT24" i="45" s="1"/>
  <c r="AS23" i="45"/>
  <c r="AN23" i="45"/>
  <c r="AH23" i="45"/>
  <c r="AB23" i="45"/>
  <c r="P23" i="45"/>
  <c r="AT23" i="45" s="1"/>
  <c r="AS22" i="45"/>
  <c r="AN22" i="45"/>
  <c r="AH22" i="45"/>
  <c r="AB22" i="45"/>
  <c r="AT22" i="45" s="1"/>
  <c r="P22" i="45"/>
  <c r="AS21" i="45"/>
  <c r="AN21" i="45"/>
  <c r="AH21" i="45"/>
  <c r="AB21" i="45"/>
  <c r="P21" i="45"/>
  <c r="AT21" i="45" s="1"/>
  <c r="AS20" i="45"/>
  <c r="AN20" i="45"/>
  <c r="AH20" i="45"/>
  <c r="AB20" i="45"/>
  <c r="AT20" i="45" s="1"/>
  <c r="P20" i="45"/>
  <c r="AS19" i="45"/>
  <c r="AN19" i="45"/>
  <c r="AH19" i="45"/>
  <c r="AB19" i="45"/>
  <c r="AT19" i="45" s="1"/>
  <c r="AS18" i="45"/>
  <c r="AN18" i="45"/>
  <c r="AH18" i="45"/>
  <c r="AB18" i="45"/>
  <c r="AT18" i="45" s="1"/>
  <c r="AS17" i="45"/>
  <c r="AN17" i="45"/>
  <c r="AH17" i="45"/>
  <c r="AB17" i="45"/>
  <c r="P17" i="45"/>
  <c r="AT17" i="45" s="1"/>
  <c r="AS16" i="45"/>
  <c r="AN16" i="45"/>
  <c r="AH16" i="45"/>
  <c r="AB16" i="45"/>
  <c r="AT16" i="45" s="1"/>
  <c r="P16" i="45"/>
  <c r="AS15" i="45"/>
  <c r="AN15" i="45"/>
  <c r="AH15" i="45"/>
  <c r="AB15" i="45"/>
  <c r="P15" i="45"/>
  <c r="AT15" i="45" s="1"/>
  <c r="AS14" i="45"/>
  <c r="AN14" i="45"/>
  <c r="AH14" i="45"/>
  <c r="AB14" i="45"/>
  <c r="AT14" i="45" s="1"/>
  <c r="P14" i="45"/>
  <c r="AS13" i="45"/>
  <c r="AN13" i="45"/>
  <c r="AH13" i="45"/>
  <c r="AB13" i="45"/>
  <c r="P13" i="45"/>
  <c r="AT13" i="45" s="1"/>
  <c r="AS12" i="45"/>
  <c r="AN12" i="45"/>
  <c r="AH12" i="45"/>
  <c r="AB12" i="45"/>
  <c r="AT12" i="45" s="1"/>
  <c r="P12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S11" i="45"/>
  <c r="AN11" i="45"/>
  <c r="AH11" i="45"/>
  <c r="AB11" i="45"/>
  <c r="P11" i="45"/>
  <c r="AK26" i="44" l="1"/>
  <c r="AJ26" i="44"/>
  <c r="AK25" i="44"/>
  <c r="AJ25" i="44"/>
  <c r="AK24" i="44"/>
  <c r="AJ24" i="44"/>
  <c r="AK23" i="44"/>
  <c r="AJ23" i="44"/>
  <c r="AK22" i="44"/>
  <c r="AJ22" i="44"/>
  <c r="AK21" i="44"/>
  <c r="AJ21" i="44"/>
  <c r="AK20" i="44"/>
  <c r="AJ20" i="44"/>
  <c r="AK19" i="44"/>
  <c r="AJ19" i="44"/>
  <c r="AK18" i="44"/>
  <c r="AJ18" i="44"/>
  <c r="AK17" i="44"/>
  <c r="AJ17" i="44"/>
  <c r="AK16" i="44"/>
  <c r="AJ16" i="44"/>
  <c r="AK15" i="44"/>
  <c r="AJ15" i="44"/>
  <c r="AK14" i="44"/>
  <c r="AJ14" i="44"/>
  <c r="AK13" i="44"/>
  <c r="AJ13" i="44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K12" i="44"/>
  <c r="AJ12" i="44"/>
  <c r="A12" i="44"/>
  <c r="AK11" i="44"/>
  <c r="AJ11" i="44"/>
  <c r="AH26" i="43"/>
  <c r="AG26" i="43"/>
  <c r="AH25" i="43"/>
  <c r="AG25" i="43"/>
  <c r="AH24" i="43"/>
  <c r="AG24" i="43"/>
  <c r="AH23" i="43"/>
  <c r="AG23" i="43"/>
  <c r="AH22" i="43"/>
  <c r="AG22" i="43"/>
  <c r="AH21" i="43"/>
  <c r="AG21" i="43"/>
  <c r="AH20" i="43"/>
  <c r="AG20" i="43"/>
  <c r="AH19" i="43"/>
  <c r="AG19" i="43"/>
  <c r="AH18" i="43"/>
  <c r="AG18" i="43"/>
  <c r="AH17" i="43"/>
  <c r="AG17" i="43"/>
  <c r="AH16" i="43"/>
  <c r="AG16" i="43"/>
  <c r="AH15" i="43"/>
  <c r="AG15" i="43"/>
  <c r="AH14" i="43"/>
  <c r="AG14" i="43"/>
  <c r="AH13" i="43"/>
  <c r="AG13" i="43"/>
  <c r="AH12" i="43"/>
  <c r="AG12" i="43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H11" i="43"/>
  <c r="AG11" i="43"/>
  <c r="AE22" i="42"/>
  <c r="AD22" i="42"/>
  <c r="AE21" i="42"/>
  <c r="AD21" i="42"/>
  <c r="AE20" i="42"/>
  <c r="AD20" i="42"/>
  <c r="AE19" i="42"/>
  <c r="AD19" i="42"/>
  <c r="AE18" i="42"/>
  <c r="AD18" i="42"/>
  <c r="AE17" i="42"/>
  <c r="AD17" i="42"/>
  <c r="AE16" i="42"/>
  <c r="AD16" i="42"/>
  <c r="AE15" i="42"/>
  <c r="AD15" i="42"/>
  <c r="AE14" i="42"/>
  <c r="AD14" i="42"/>
  <c r="AE13" i="42"/>
  <c r="AD13" i="42"/>
  <c r="AE12" i="42"/>
  <c r="AD12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E11" i="42"/>
  <c r="AD11" i="42"/>
  <c r="T29" i="41"/>
  <c r="S29" i="41"/>
  <c r="R29" i="41"/>
  <c r="T28" i="41"/>
  <c r="S28" i="41"/>
  <c r="R28" i="41"/>
  <c r="T27" i="41"/>
  <c r="S27" i="41"/>
  <c r="R27" i="41"/>
  <c r="T26" i="41"/>
  <c r="S26" i="41"/>
  <c r="R26" i="41"/>
  <c r="T25" i="41"/>
  <c r="S25" i="41"/>
  <c r="R25" i="41"/>
  <c r="T24" i="41"/>
  <c r="S24" i="41"/>
  <c r="R24" i="41"/>
  <c r="T23" i="41"/>
  <c r="S23" i="41"/>
  <c r="R23" i="41"/>
  <c r="T22" i="41"/>
  <c r="S22" i="41"/>
  <c r="R22" i="41"/>
  <c r="T21" i="41"/>
  <c r="S21" i="41"/>
  <c r="R21" i="41"/>
  <c r="T20" i="41"/>
  <c r="S20" i="41"/>
  <c r="R20" i="41"/>
  <c r="T19" i="41"/>
  <c r="S19" i="41"/>
  <c r="R19" i="41"/>
  <c r="T18" i="41"/>
  <c r="S18" i="41"/>
  <c r="R18" i="41"/>
  <c r="T17" i="41"/>
  <c r="S17" i="41"/>
  <c r="R17" i="41"/>
  <c r="T16" i="41"/>
  <c r="S16" i="41"/>
  <c r="R16" i="41"/>
  <c r="T15" i="41"/>
  <c r="S15" i="41"/>
  <c r="R15" i="41"/>
  <c r="T14" i="41"/>
  <c r="S14" i="41"/>
  <c r="R14" i="41"/>
  <c r="T13" i="41"/>
  <c r="S13" i="41"/>
  <c r="R13" i="41"/>
  <c r="T12" i="41"/>
  <c r="S12" i="41"/>
  <c r="R12" i="41"/>
  <c r="A12" i="4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T11" i="41"/>
  <c r="S11" i="41"/>
  <c r="R11" i="41"/>
  <c r="AF19" i="40"/>
  <c r="AE19" i="40"/>
  <c r="AD19" i="40"/>
  <c r="AF18" i="40"/>
  <c r="AE18" i="40"/>
  <c r="AD18" i="40"/>
  <c r="AF17" i="40"/>
  <c r="AE17" i="40"/>
  <c r="AD17" i="40"/>
  <c r="AF16" i="40"/>
  <c r="AE16" i="40"/>
  <c r="AD16" i="40"/>
  <c r="AF15" i="40"/>
  <c r="AE15" i="40"/>
  <c r="AD15" i="40"/>
  <c r="AF14" i="40"/>
  <c r="AE14" i="40"/>
  <c r="AD14" i="40"/>
  <c r="AF13" i="40"/>
  <c r="AE13" i="40"/>
  <c r="AD13" i="40"/>
  <c r="AF12" i="40"/>
  <c r="AE12" i="40"/>
  <c r="AD12" i="40"/>
  <c r="A12" i="40"/>
  <c r="A13" i="40" s="1"/>
  <c r="A14" i="40" s="1"/>
  <c r="A15" i="40" s="1"/>
  <c r="A16" i="40" s="1"/>
  <c r="A17" i="40" s="1"/>
  <c r="A18" i="40" s="1"/>
  <c r="A19" i="40" s="1"/>
  <c r="AF11" i="40"/>
  <c r="AE11" i="40"/>
  <c r="AD11" i="40"/>
  <c r="AN12" i="35" l="1"/>
  <c r="AN13" i="35"/>
  <c r="AN14" i="35"/>
  <c r="AN15" i="35"/>
  <c r="AN16" i="35"/>
  <c r="AN17" i="35"/>
  <c r="AN18" i="35"/>
  <c r="AN19" i="35"/>
  <c r="AN11" i="3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11" i="5"/>
  <c r="AH12" i="18"/>
  <c r="AH13" i="18"/>
  <c r="AH14" i="18"/>
  <c r="AH15" i="18"/>
  <c r="AH16" i="18"/>
  <c r="AH17" i="18"/>
  <c r="AH18" i="18"/>
  <c r="AH19" i="18"/>
  <c r="AH11" i="18"/>
  <c r="AE11" i="36"/>
  <c r="AE12" i="36"/>
  <c r="AE13" i="36"/>
  <c r="AE14" i="36"/>
  <c r="AE15" i="36"/>
  <c r="AE16" i="36"/>
  <c r="AE17" i="36"/>
  <c r="AE18" i="36"/>
  <c r="AE19" i="36"/>
  <c r="AE12" i="1"/>
  <c r="AE13" i="1"/>
  <c r="AE14" i="1"/>
  <c r="AE15" i="1"/>
  <c r="AE16" i="1"/>
  <c r="AE17" i="1"/>
  <c r="AE18" i="1"/>
  <c r="AE19" i="1"/>
  <c r="AE20" i="1"/>
  <c r="AE21" i="1"/>
  <c r="AE22" i="1"/>
  <c r="AE11" i="1"/>
  <c r="AK11" i="30"/>
  <c r="AK12" i="30"/>
  <c r="AK13" i="30"/>
  <c r="AK14" i="30"/>
  <c r="AK15" i="30"/>
  <c r="AK16" i="30"/>
  <c r="AK17" i="30"/>
  <c r="AK18" i="30"/>
  <c r="AK19" i="30"/>
  <c r="AK20" i="30"/>
  <c r="AK21" i="30"/>
  <c r="AK22" i="30"/>
  <c r="AK12" i="17"/>
  <c r="AK13" i="17"/>
  <c r="AK14" i="17"/>
  <c r="AK15" i="17"/>
  <c r="AK16" i="17"/>
  <c r="AK17" i="17"/>
  <c r="AK18" i="17"/>
  <c r="AK19" i="17"/>
  <c r="AK20" i="17"/>
  <c r="AK21" i="17"/>
  <c r="AK11" i="17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11" i="12"/>
  <c r="AK12" i="32"/>
  <c r="AK13" i="32"/>
  <c r="AK14" i="32"/>
  <c r="AK15" i="32"/>
  <c r="AK16" i="32"/>
  <c r="AK17" i="32"/>
  <c r="AK18" i="32"/>
  <c r="AK19" i="32"/>
  <c r="AK20" i="32"/>
  <c r="AK21" i="32"/>
  <c r="AK22" i="32"/>
  <c r="AK23" i="32"/>
  <c r="AK24" i="32"/>
  <c r="AK25" i="32"/>
  <c r="AK26" i="32"/>
  <c r="AK27" i="32"/>
  <c r="AK28" i="32"/>
  <c r="AK29" i="32"/>
  <c r="AK30" i="32"/>
  <c r="AK31" i="32"/>
  <c r="AK32" i="32"/>
  <c r="AK33" i="32"/>
  <c r="AK11" i="32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11" i="39"/>
  <c r="AK12" i="33"/>
  <c r="AK13" i="33"/>
  <c r="AK14" i="33"/>
  <c r="AK15" i="33"/>
  <c r="AK16" i="33"/>
  <c r="AK19" i="33"/>
  <c r="AK21" i="33"/>
  <c r="AK22" i="33"/>
  <c r="AK23" i="33"/>
  <c r="AK24" i="33"/>
  <c r="AK25" i="33"/>
  <c r="AK26" i="33"/>
  <c r="AK27" i="33"/>
  <c r="AK28" i="33"/>
  <c r="AK29" i="33"/>
  <c r="AK30" i="33"/>
  <c r="AK31" i="33"/>
  <c r="AK32" i="33"/>
  <c r="AK33" i="33"/>
  <c r="AK11" i="33"/>
  <c r="AB37" i="38"/>
  <c r="AB12" i="38"/>
  <c r="AB13" i="38"/>
  <c r="AB14" i="38"/>
  <c r="AB15" i="38"/>
  <c r="AB16" i="38"/>
  <c r="AB17" i="38"/>
  <c r="AB18" i="38"/>
  <c r="AB19" i="38"/>
  <c r="AB20" i="38"/>
  <c r="AB38" i="38"/>
  <c r="AB21" i="38"/>
  <c r="AB22" i="38"/>
  <c r="AB23" i="38"/>
  <c r="AB24" i="38"/>
  <c r="AB25" i="38"/>
  <c r="AB26" i="38"/>
  <c r="AB27" i="38"/>
  <c r="AB39" i="38"/>
  <c r="AB11" i="38"/>
  <c r="AA27" i="38" l="1"/>
  <c r="AA40" i="38"/>
  <c r="T11" i="6" l="1"/>
  <c r="S11" i="34"/>
  <c r="T11" i="34"/>
  <c r="R12" i="6" l="1"/>
  <c r="S12" i="6"/>
  <c r="T12" i="6"/>
  <c r="R13" i="6"/>
  <c r="S13" i="6"/>
  <c r="T13" i="6"/>
  <c r="R14" i="6"/>
  <c r="S14" i="6"/>
  <c r="T14" i="6"/>
  <c r="R15" i="6"/>
  <c r="S15" i="6"/>
  <c r="T15" i="6"/>
  <c r="R16" i="6"/>
  <c r="S16" i="6"/>
  <c r="T16" i="6"/>
  <c r="R17" i="6"/>
  <c r="S17" i="6"/>
  <c r="T17" i="6"/>
  <c r="S11" i="6"/>
  <c r="R11" i="6"/>
  <c r="S12" i="34"/>
  <c r="T12" i="34"/>
  <c r="S13" i="34"/>
  <c r="T13" i="34"/>
  <c r="S14" i="34"/>
  <c r="T14" i="34"/>
  <c r="S15" i="34"/>
  <c r="T15" i="34"/>
  <c r="S16" i="34"/>
  <c r="T16" i="34"/>
  <c r="S17" i="34"/>
  <c r="T17" i="34"/>
  <c r="S18" i="34"/>
  <c r="T18" i="34"/>
  <c r="S19" i="34"/>
  <c r="T19" i="34"/>
  <c r="S20" i="34"/>
  <c r="T20" i="34"/>
  <c r="S21" i="34"/>
  <c r="T21" i="34"/>
  <c r="S22" i="34"/>
  <c r="T22" i="34"/>
  <c r="S23" i="34"/>
  <c r="T23" i="34"/>
  <c r="S24" i="34"/>
  <c r="T24" i="34"/>
  <c r="S25" i="34"/>
  <c r="T25" i="34"/>
  <c r="S26" i="34"/>
  <c r="T26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11" i="34"/>
  <c r="AM11" i="35"/>
  <c r="AJ11" i="5"/>
  <c r="AG11" i="18"/>
  <c r="AM13" i="35"/>
  <c r="AM12" i="35"/>
  <c r="AM14" i="35"/>
  <c r="AM15" i="35"/>
  <c r="AM16" i="35"/>
  <c r="AM17" i="35"/>
  <c r="AM18" i="35"/>
  <c r="AM19" i="3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G12" i="18"/>
  <c r="AG13" i="18"/>
  <c r="AG14" i="18"/>
  <c r="AG15" i="18"/>
  <c r="AG16" i="18"/>
  <c r="AG17" i="18"/>
  <c r="AG18" i="18"/>
  <c r="AG19" i="18"/>
  <c r="AD12" i="36"/>
  <c r="AD13" i="36"/>
  <c r="AD14" i="36"/>
  <c r="AD15" i="36"/>
  <c r="AD16" i="36"/>
  <c r="AD17" i="36"/>
  <c r="AD18" i="36"/>
  <c r="AD19" i="36"/>
  <c r="AD11" i="36"/>
  <c r="AD12" i="1"/>
  <c r="AD13" i="1"/>
  <c r="AD14" i="1"/>
  <c r="AD15" i="1"/>
  <c r="AD16" i="1"/>
  <c r="AD17" i="1"/>
  <c r="AD18" i="1"/>
  <c r="AD19" i="1"/>
  <c r="AD20" i="1"/>
  <c r="AD21" i="1"/>
  <c r="AD22" i="1"/>
  <c r="AD11" i="1"/>
  <c r="AJ12" i="30"/>
  <c r="AJ13" i="30"/>
  <c r="AJ14" i="30"/>
  <c r="AJ15" i="30"/>
  <c r="AJ16" i="30"/>
  <c r="AJ17" i="30"/>
  <c r="AJ18" i="30"/>
  <c r="AJ19" i="30"/>
  <c r="AJ20" i="30"/>
  <c r="AJ21" i="30"/>
  <c r="AJ22" i="30"/>
  <c r="AJ11" i="30"/>
  <c r="AJ12" i="17"/>
  <c r="AJ13" i="17"/>
  <c r="AJ14" i="17"/>
  <c r="AJ15" i="17"/>
  <c r="AJ16" i="17"/>
  <c r="AJ17" i="17"/>
  <c r="AJ18" i="17"/>
  <c r="AJ19" i="17"/>
  <c r="AJ20" i="17"/>
  <c r="AJ21" i="17"/>
  <c r="AJ11" i="17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11" i="12"/>
  <c r="AJ12" i="32"/>
  <c r="AJ13" i="32"/>
  <c r="AJ14" i="32"/>
  <c r="AJ15" i="32"/>
  <c r="AJ16" i="32"/>
  <c r="AJ17" i="32"/>
  <c r="AJ18" i="32"/>
  <c r="AJ19" i="32"/>
  <c r="AJ20" i="32"/>
  <c r="AJ21" i="32"/>
  <c r="AJ22" i="32"/>
  <c r="AJ23" i="32"/>
  <c r="AJ24" i="32"/>
  <c r="AJ25" i="32"/>
  <c r="AJ26" i="32"/>
  <c r="AJ27" i="32"/>
  <c r="AJ28" i="32"/>
  <c r="AJ29" i="32"/>
  <c r="AJ30" i="32"/>
  <c r="AJ31" i="32"/>
  <c r="AJ32" i="32"/>
  <c r="AJ33" i="32"/>
  <c r="AJ11" i="32"/>
  <c r="AJ12" i="33"/>
  <c r="AJ13" i="33"/>
  <c r="AJ14" i="33"/>
  <c r="AJ15" i="33"/>
  <c r="AJ16" i="33"/>
  <c r="AJ19" i="33"/>
  <c r="AJ21" i="33"/>
  <c r="AJ22" i="33"/>
  <c r="AJ23" i="33"/>
  <c r="AJ24" i="33"/>
  <c r="AJ25" i="33"/>
  <c r="AJ26" i="33"/>
  <c r="AJ27" i="33"/>
  <c r="AJ28" i="33"/>
  <c r="AJ29" i="33"/>
  <c r="AJ30" i="33"/>
  <c r="AJ31" i="33"/>
  <c r="AJ32" i="33"/>
  <c r="AJ33" i="33"/>
  <c r="AJ11" i="33"/>
  <c r="AA12" i="39"/>
  <c r="AA13" i="39"/>
  <c r="AA1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1" i="39"/>
  <c r="AA32" i="39"/>
  <c r="AA33" i="39"/>
  <c r="AA11" i="39"/>
  <c r="AA11" i="38"/>
  <c r="AA37" i="38"/>
  <c r="AA12" i="38"/>
  <c r="AA13" i="38"/>
  <c r="AA39" i="38"/>
  <c r="AA14" i="38"/>
  <c r="AA15" i="38"/>
  <c r="AA16" i="38"/>
  <c r="AA17" i="38"/>
  <c r="AA18" i="38"/>
  <c r="AA19" i="38"/>
  <c r="AA20" i="38"/>
  <c r="AA38" i="38"/>
  <c r="AA21" i="38"/>
  <c r="AA22" i="38"/>
  <c r="AA23" i="38"/>
  <c r="AA24" i="38"/>
  <c r="AA25" i="38"/>
  <c r="AA26" i="38"/>
  <c r="A12" i="39" l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12" i="36" l="1"/>
  <c r="A13" i="36" s="1"/>
  <c r="A14" i="36" s="1"/>
  <c r="A15" i="36" s="1"/>
  <c r="A16" i="36" s="1"/>
  <c r="A17" i="36" s="1"/>
  <c r="A18" i="36" s="1"/>
  <c r="A19" i="36" s="1"/>
  <c r="A12" i="35"/>
  <c r="A13" i="35" s="1"/>
  <c r="A14" i="35" s="1"/>
  <c r="A15" i="35" s="1"/>
  <c r="A16" i="35" s="1"/>
  <c r="A17" i="35" s="1"/>
  <c r="A18" i="35" s="1"/>
  <c r="A19" i="35" s="1"/>
  <c r="A12" i="34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12" i="30" l="1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12" i="33" l="1"/>
  <c r="A13" i="33" s="1"/>
  <c r="A14" i="33" s="1"/>
  <c r="A27" i="33" s="1"/>
  <c r="A28" i="33" s="1"/>
  <c r="A29" i="33" s="1"/>
  <c r="A30" i="33" s="1"/>
  <c r="A31" i="33" s="1"/>
  <c r="A32" i="33" s="1"/>
  <c r="A33" i="33" s="1"/>
  <c r="A34" i="33" s="1"/>
  <c r="A13" i="30" l="1"/>
  <c r="A14" i="30" s="1"/>
  <c r="A15" i="30" s="1"/>
  <c r="A16" i="30" s="1"/>
  <c r="A17" i="30" s="1"/>
  <c r="A18" i="30" s="1"/>
  <c r="A19" i="30" s="1"/>
  <c r="A20" i="30" s="1"/>
  <c r="A21" i="30" s="1"/>
  <c r="A22" i="30" s="1"/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12" i="18" l="1"/>
  <c r="A13" i="18" s="1"/>
  <c r="A14" i="18" s="1"/>
  <c r="A15" i="18" s="1"/>
  <c r="A16" i="18" s="1"/>
  <c r="A17" i="18" s="1"/>
  <c r="A18" i="18" s="1"/>
  <c r="A19" i="18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l="1"/>
  <c r="A23" i="5" s="1"/>
  <c r="A24" i="5" s="1"/>
  <c r="A25" i="5" s="1"/>
  <c r="A12" i="6"/>
  <c r="A13" i="6" s="1"/>
  <c r="A14" i="6" s="1"/>
  <c r="A15" i="6" s="1"/>
  <c r="A16" i="6" s="1"/>
  <c r="A17" i="6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<sst xmlns="http://schemas.openxmlformats.org/spreadsheetml/2006/main" count="2560" uniqueCount="821">
  <si>
    <t>ФГАОУ ВО «Северо-Восточный федеральный университет имени М.К.Аммосова»</t>
  </si>
  <si>
    <t>Факультет/институт______МПТИ(ф) СВФУ__</t>
  </si>
  <si>
    <t>Направление подготовки/специальность____Горное дело ____________________________________</t>
  </si>
  <si>
    <t>п/п</t>
  </si>
  <si>
    <t>Ф.И.О.</t>
  </si>
  <si>
    <t>СУММА БАЛЛОВ ЗА ТЕКУЩУЮ РАБОТУ</t>
  </si>
  <si>
    <t xml:space="preserve">1 контр срез мах=25    </t>
  </si>
  <si>
    <t xml:space="preserve">2 контр срез мах=50   </t>
  </si>
  <si>
    <t>рубежн. срез мах=100</t>
  </si>
  <si>
    <t>рубежн. срез мах=70</t>
  </si>
  <si>
    <t>Подпись преподавателя</t>
  </si>
  <si>
    <t>Директор института____________________________________________________________________________/____________________/</t>
  </si>
  <si>
    <t>(подпись, дата)</t>
  </si>
  <si>
    <t>(Ф.И.О.)</t>
  </si>
  <si>
    <t xml:space="preserve">2 контр срез мах=   </t>
  </si>
  <si>
    <t>Направление подготовки/специальность____Горное дело "Подземная разработка рудных месторождений"_____</t>
  </si>
  <si>
    <t>Направление подготовки/специальность____Горное дело "Горные машины и оборудование"_____</t>
  </si>
  <si>
    <t xml:space="preserve">1 контр срез мах=   </t>
  </si>
  <si>
    <t xml:space="preserve">1 контр срез мах=25   </t>
  </si>
  <si>
    <t xml:space="preserve">1 контр срез мах=    </t>
  </si>
  <si>
    <t xml:space="preserve">2 контр срез мах= 50  </t>
  </si>
  <si>
    <t>1 контр срез мах= 25</t>
  </si>
  <si>
    <t>2 контр срез мах= 50</t>
  </si>
  <si>
    <t xml:space="preserve">1 контр срез мах= 25   </t>
  </si>
  <si>
    <t xml:space="preserve">2 контр срез мах=  50 </t>
  </si>
  <si>
    <t xml:space="preserve">1 контр срез мах= </t>
  </si>
  <si>
    <t>Семестр_____3______________</t>
  </si>
  <si>
    <t>Семестр_____5______________</t>
  </si>
  <si>
    <t>Семестр_____7______________</t>
  </si>
  <si>
    <t>Семестр_____9_____________</t>
  </si>
  <si>
    <t>Семестр_____11______________</t>
  </si>
  <si>
    <t>Семестр_____1______________</t>
  </si>
  <si>
    <t>Иностранный язык (зачет)</t>
  </si>
  <si>
    <t>Русский язык и культура речи (зачет)</t>
  </si>
  <si>
    <t>Физическая культура и спорт (зачет)</t>
  </si>
  <si>
    <t>История (зачет)</t>
  </si>
  <si>
    <t>Химия (зачет)</t>
  </si>
  <si>
    <t>Математика (экзамен)</t>
  </si>
  <si>
    <t>Физика (экзамен)</t>
  </si>
  <si>
    <t>Информатика (экзамен)</t>
  </si>
  <si>
    <t>Культурология (зачет)</t>
  </si>
  <si>
    <t>Физика (зачет)</t>
  </si>
  <si>
    <t>Теоретическая механика (зачет)</t>
  </si>
  <si>
    <t>2 контр срез мах=</t>
  </si>
  <si>
    <t>Материаловедение (экзамен)</t>
  </si>
  <si>
    <t>Философия (зачет)</t>
  </si>
  <si>
    <t>Горное право. Правоведение (зачет)</t>
  </si>
  <si>
    <t>Теоретические основы электротехники (зачет)</t>
  </si>
  <si>
    <t>Физика горных пород (зачет)</t>
  </si>
  <si>
    <t>Прикладная механика (КП)</t>
  </si>
  <si>
    <t>1 контр срез мах=</t>
  </si>
  <si>
    <t>Геология (экзамен)</t>
  </si>
  <si>
    <t>Сопротивление материалов (экзамен)</t>
  </si>
  <si>
    <t>Прикладная механика (экзамен)</t>
  </si>
  <si>
    <t>Практика по получению первичных проф.умений и навыков (ЗаО)</t>
  </si>
  <si>
    <t>Практика по получению первичных умений и навыков научно-исслед.деятельности (ЗаО)</t>
  </si>
  <si>
    <t>Органическая химия (зачет)</t>
  </si>
  <si>
    <t>Горные машины и оборудование (зачет)</t>
  </si>
  <si>
    <t>Обогащение полезных ископаемых (экзамен)</t>
  </si>
  <si>
    <t>Технологическая практика (ЗаО)</t>
  </si>
  <si>
    <t>Аэрология ГП (экзамен)</t>
  </si>
  <si>
    <t>Эксплуатация ГМиО (экзамен)</t>
  </si>
  <si>
    <t>Методология дипломного проектирования (зачет)</t>
  </si>
  <si>
    <t>ГМиО подземных горных работ (зачет)</t>
  </si>
  <si>
    <t>Безопасность жизнедеятельности (экзамен)</t>
  </si>
  <si>
    <t>Динамика и прочность (экзамен)</t>
  </si>
  <si>
    <t>Эксплуатация ГМиО (КП)</t>
  </si>
  <si>
    <t>Промышленная безопасность ГП (зачет)</t>
  </si>
  <si>
    <t>Стационарные машины (КП)</t>
  </si>
  <si>
    <t>Электрооборудование и ЭС ГП (зачет)</t>
  </si>
  <si>
    <t>Механическое оборудование карьеров (ЗаО)</t>
  </si>
  <si>
    <t>Основы сервиса подвижного состава ГП (зачет)</t>
  </si>
  <si>
    <t>Стационарные машины (экзамен)</t>
  </si>
  <si>
    <t>Экономическая оценка месторождений (зачет)</t>
  </si>
  <si>
    <t>Транспортные системы ГП (зачет)</t>
  </si>
  <si>
    <t>Гидрохимические процессы (зачет)</t>
  </si>
  <si>
    <t>Технология обогащения ПИ (КР)</t>
  </si>
  <si>
    <t>Технология обогащения ПИ (экзамен)</t>
  </si>
  <si>
    <t>Управление качеством руд при добыче (экзамен)</t>
  </si>
  <si>
    <t>Анисимов Алексей Алексеевич</t>
  </si>
  <si>
    <t>Афанасьев Артем Алексеевич</t>
  </si>
  <si>
    <t>Афанасьев Никита Петрович</t>
  </si>
  <si>
    <t>Васильев Николай Семенович</t>
  </si>
  <si>
    <t>Винокуров Василий Сергеевич</t>
  </si>
  <si>
    <t>Илларионов Айтал Васильевич</t>
  </si>
  <si>
    <t>Лазарев Кирилл Кэскилович</t>
  </si>
  <si>
    <t>Макаров Петр Тимофеевич</t>
  </si>
  <si>
    <t>Никаноров Николай Николаевич</t>
  </si>
  <si>
    <t>Осипов Эрэл Прокопьевич</t>
  </si>
  <si>
    <t>Парников Арылхан Владимирович</t>
  </si>
  <si>
    <t>Семенов Григорий Юрьевич</t>
  </si>
  <si>
    <t>Семенов Семен Семенович</t>
  </si>
  <si>
    <t>Софронов Анатолий Устинович</t>
  </si>
  <si>
    <t>Андреев Никита Яковлевич</t>
  </si>
  <si>
    <t>Андросов Андрей Петрович</t>
  </si>
  <si>
    <t>Бочкарев Михаил Петрович</t>
  </si>
  <si>
    <t>Герасимов Иван Ефимович</t>
  </si>
  <si>
    <t>Ларионов Матвей Анатольевич</t>
  </si>
  <si>
    <t>Мигалкин Альберт Михайлович</t>
  </si>
  <si>
    <t>Никифоров Трофим Николаевич</t>
  </si>
  <si>
    <t>Попов Михаил Николаевич</t>
  </si>
  <si>
    <t>Попов Николай Анатольевич</t>
  </si>
  <si>
    <t>Спиридонов Николай Семенович</t>
  </si>
  <si>
    <t>Шамаев Евгений Юрьевич</t>
  </si>
  <si>
    <t>Ананьев Максим Артемович</t>
  </si>
  <si>
    <t>Васильева Айталина Андреевна</t>
  </si>
  <si>
    <t>Дедюкина Людмила Ефремовна</t>
  </si>
  <si>
    <t>Иванов Денис-Алтын Владиславович</t>
  </si>
  <si>
    <t>Кадырбекова Элина Азатовна</t>
  </si>
  <si>
    <t>Каратова Полина Петровна</t>
  </si>
  <si>
    <t>Ксенофонтова Анастасия Петровна</t>
  </si>
  <si>
    <t>Курчатов Алексей Петрович</t>
  </si>
  <si>
    <t>Марзагульдеев Илья Анатольевич</t>
  </si>
  <si>
    <t>Свинобоев Дмитрий Иннокентьевич</t>
  </si>
  <si>
    <t>Сивцева Айталина Афанасьевна</t>
  </si>
  <si>
    <t>Сухомясов Станислав Константинович</t>
  </si>
  <si>
    <t>Алексеев Богдан Валентинович</t>
  </si>
  <si>
    <t>Герасимов Александр Александрович</t>
  </si>
  <si>
    <t>Егоров Айтал Егорович</t>
  </si>
  <si>
    <t>Жегусов Артур Тарасович</t>
  </si>
  <si>
    <t>Кухотов Павел Павлович</t>
  </si>
  <si>
    <t>Матросов Ариан Николаевич</t>
  </si>
  <si>
    <t>Петров Иван Максимович</t>
  </si>
  <si>
    <t>Попов Ростислав Станиславович</t>
  </si>
  <si>
    <t>Руфов Аян Валериевич</t>
  </si>
  <si>
    <t>Сергеев Эрэл Николаевич</t>
  </si>
  <si>
    <t>Чабыев Яков Иннокентьевич</t>
  </si>
  <si>
    <t>Антонов Никифор Никифорович</t>
  </si>
  <si>
    <t>Борисов Дмитрий Дмитриевич</t>
  </si>
  <si>
    <t>Герасимов Александр Сергеевич</t>
  </si>
  <si>
    <t>Винокуров Николай Николаевич</t>
  </si>
  <si>
    <t>Иванов Игорь Степанович</t>
  </si>
  <si>
    <t>Николаев Валентин Владимирович</t>
  </si>
  <si>
    <t>Попов Спиридон Петрович</t>
  </si>
  <si>
    <t>Семенов Василий Игорьевич</t>
  </si>
  <si>
    <t>Ядреев Владислав Геннадьевич</t>
  </si>
  <si>
    <t>Адамов Руф Артурович</t>
  </si>
  <si>
    <t>Гоголева Ньургуйаана Афанасьевна</t>
  </si>
  <si>
    <t>Капитонов Михаил Юрьевич</t>
  </si>
  <si>
    <t>Кондаков Михаил Алексеевич</t>
  </si>
  <si>
    <t>Очиров Иван Валерьевич</t>
  </si>
  <si>
    <t>Симонов Никита Доброславович</t>
  </si>
  <si>
    <t>Терешкина Диана Александровна</t>
  </si>
  <si>
    <t>Шапошникова Ольга Васильевна</t>
  </si>
  <si>
    <t>Амвросьев Алексей Александрович</t>
  </si>
  <si>
    <t>Войтов Владимир Андреевич</t>
  </si>
  <si>
    <t>Глухов Данила Викторович</t>
  </si>
  <si>
    <t>Михайлов Мичил Маркович</t>
  </si>
  <si>
    <t>Петров Елизар Юрьевич</t>
  </si>
  <si>
    <t>Попов Александр Александрович</t>
  </si>
  <si>
    <t>Романов Мичил Алексеевич</t>
  </si>
  <si>
    <t>Селляхов Евгений Николаевич</t>
  </si>
  <si>
    <t>Семёнов Андрей Андреевич</t>
  </si>
  <si>
    <t>Сергеев Чазыл Александрович</t>
  </si>
  <si>
    <t>Сосин Дмитрий Гаврильевич</t>
  </si>
  <si>
    <t>Спиридонов Айтал Алексеевич</t>
  </si>
  <si>
    <t>Тарабукин Айаан Васильевич</t>
  </si>
  <si>
    <t>Ходосов Егор Сергеевич</t>
  </si>
  <si>
    <t>Хорунов Михаил Михайлович</t>
  </si>
  <si>
    <t>Барабанова Туяра Афанасьевна</t>
  </si>
  <si>
    <t>Гоголев Степан Егорович</t>
  </si>
  <si>
    <t>Дедова Татьяна Алексеевна</t>
  </si>
  <si>
    <t>Донец Юлия Олеговна</t>
  </si>
  <si>
    <t>Маркова Ая Семеновна</t>
  </si>
  <si>
    <t>Оконешникова Светлана Павловна</t>
  </si>
  <si>
    <t>Петров Илья Анатольевич</t>
  </si>
  <si>
    <t>Спиридонов Валентин Михайлович</t>
  </si>
  <si>
    <t>Ширкин Александр Андреевич</t>
  </si>
  <si>
    <t>Винокуров Александр Иннокентьевич</t>
  </si>
  <si>
    <t>Винокуров Михаил Дмитриевич</t>
  </si>
  <si>
    <t>Голубенко Виктор Викторович</t>
  </si>
  <si>
    <t>Данилов Аркадий Егорович</t>
  </si>
  <si>
    <t>Иванов Айаал Васильевич</t>
  </si>
  <si>
    <t>Иванов Иннокентий Рудольфович</t>
  </si>
  <si>
    <t>Иванов Кэнчээри Николаевич</t>
  </si>
  <si>
    <t>Иванова Татьяна Джулустановна</t>
  </si>
  <si>
    <t>Исмоилов Равшанбек Абдусаломович</t>
  </si>
  <si>
    <t>Кычкина Ия Эдуардовна</t>
  </si>
  <si>
    <t>Никифоров Яков Алексеевич</t>
  </si>
  <si>
    <t>Попов Аскалон Германович</t>
  </si>
  <si>
    <t>Сергеев Джордж Романович</t>
  </si>
  <si>
    <t>Турантаев Эльдар Федорович</t>
  </si>
  <si>
    <t>Челбердиров Ньургун Семенович</t>
  </si>
  <si>
    <t xml:space="preserve">Адамова Мария Егоровна </t>
  </si>
  <si>
    <t>Афанасьев Айсен Эдуардович</t>
  </si>
  <si>
    <t xml:space="preserve">Дашутин Дмитрий Львович </t>
  </si>
  <si>
    <t>Постникова Екатерина Михайловна</t>
  </si>
  <si>
    <t>Сидоров Павел Иванович</t>
  </si>
  <si>
    <t>Степанов Александр Александрович</t>
  </si>
  <si>
    <t>Алексеев Денис Александрович</t>
  </si>
  <si>
    <t>Аргунов Сергей Михайлович</t>
  </si>
  <si>
    <t>Васильев Евгений Семенович</t>
  </si>
  <si>
    <t>Егоров Евгений Евгеньевич</t>
  </si>
  <si>
    <t>Иванов Ньургун Егорович</t>
  </si>
  <si>
    <t>Константинова Валерия Николаевна</t>
  </si>
  <si>
    <t>Михайлов Николай Петрович</t>
  </si>
  <si>
    <t>Павлов Степан Афанасьевич</t>
  </si>
  <si>
    <t>Петров Михаил Иннокентьевич</t>
  </si>
  <si>
    <t>Рожина Анастасия Ивановна</t>
  </si>
  <si>
    <t>Саидмуродзода Акбарджон Завкиддин</t>
  </si>
  <si>
    <t>Сивцев Лев Николаевич</t>
  </si>
  <si>
    <t>Старостин Антон Дмитриевич</t>
  </si>
  <si>
    <t>Сыромятников Андрей Андреевич</t>
  </si>
  <si>
    <t>Тимофеев Авдей Авдеевич</t>
  </si>
  <si>
    <t>Федоров Валериан Павлович</t>
  </si>
  <si>
    <t>Филиппов Арсен Айсенович</t>
  </si>
  <si>
    <t>Чусовской Владимир Анатольевич</t>
  </si>
  <si>
    <t>Андреева Кристина Яковлевна</t>
  </si>
  <si>
    <t>Васильев Эрчимэн Георгиевич</t>
  </si>
  <si>
    <t>Данилов Сергей Вячеславович</t>
  </si>
  <si>
    <t>Егоров Виталий Иннокентьевич</t>
  </si>
  <si>
    <t>Ефимов Александр Валерьевич</t>
  </si>
  <si>
    <t>Иванов Афанасий Васильевич</t>
  </si>
  <si>
    <t>Иванова Надежда Федоровна</t>
  </si>
  <si>
    <t>Михайлов Кэскил Людовикович</t>
  </si>
  <si>
    <t>Михалев Виссарион Валериевич</t>
  </si>
  <si>
    <t>Одиназода Бадриддин Бахридин</t>
  </si>
  <si>
    <t>Петров Алгыс Александрович</t>
  </si>
  <si>
    <t>Потапов Юрий Константинович</t>
  </si>
  <si>
    <t>Сивцев Алексей Сергеевич</t>
  </si>
  <si>
    <t>Софронов Иван Аркадьевич</t>
  </si>
  <si>
    <t>Тарасов Эрхан Николаевич</t>
  </si>
  <si>
    <t>Типикин Иван Геннадьевич</t>
  </si>
  <si>
    <t>Тумуров Юрий Борисович</t>
  </si>
  <si>
    <t>Федоров Георгий Семенович</t>
  </si>
  <si>
    <t>Филиппов Гаврил Егорович</t>
  </si>
  <si>
    <t>Чиряев Павел Егорович</t>
  </si>
  <si>
    <t>Шепелев Александр Владиславович</t>
  </si>
  <si>
    <t>Донской Александр Алексеевич</t>
  </si>
  <si>
    <t>Борисов Айаал Андреевич</t>
  </si>
  <si>
    <t>Журнал текущей аттестации за ____2020-2021___учебный год</t>
  </si>
  <si>
    <t>Курс___6_____Группа____С-ПР-15______</t>
  </si>
  <si>
    <t>Курс___6_____Группа____С-ГМ-15______</t>
  </si>
  <si>
    <t>Курс___5_____Группа____С-ГМ-16___</t>
  </si>
  <si>
    <t>Курс___4_____Группа____С-ГМ-17______</t>
  </si>
  <si>
    <t>Курс___3_____Группа____С-ГМ-18______</t>
  </si>
  <si>
    <t>Курс___4_____Группа____С-ОПИ-17______</t>
  </si>
  <si>
    <t>Курс___5_____Группа____С-ОПИ-16___</t>
  </si>
  <si>
    <t>Курс___3_____Группа____С-ОПИ-18______</t>
  </si>
  <si>
    <t>Курс___4_____Группа____С-ПР-17______</t>
  </si>
  <si>
    <t>Курс___3_____Группа____С-ПР-18______</t>
  </si>
  <si>
    <t>Курс___2_____Группа____С-ГД2-19______</t>
  </si>
  <si>
    <t>Курс___2_____Группа____С-ГД1-19______</t>
  </si>
  <si>
    <t>Курс___1_____Группа____С-ГД1-20______</t>
  </si>
  <si>
    <t>Курс___1_____Группа____С-ГД2-20______</t>
  </si>
  <si>
    <t>Акимов Илларион Александрович</t>
  </si>
  <si>
    <t>Акользин Борис Олегович</t>
  </si>
  <si>
    <t>Алексеев Михаил Николаевич</t>
  </si>
  <si>
    <t>Андросов Данил Дмитриевич</t>
  </si>
  <si>
    <t>Анненкова Дарья Николаевна</t>
  </si>
  <si>
    <t>Бас Кирилл Александрович</t>
  </si>
  <si>
    <t>Бутько Ольга Андреевна</t>
  </si>
  <si>
    <t>Бучко Дарья Витальевна</t>
  </si>
  <si>
    <t>Быков Алексей Геннадьевич</t>
  </si>
  <si>
    <t>Валиева Дарья Андреевна</t>
  </si>
  <si>
    <t>Горохов Егор Константинович</t>
  </si>
  <si>
    <t>Данилов Максим Викторович</t>
  </si>
  <si>
    <t>Дмитриев Василий Васильевич</t>
  </si>
  <si>
    <t>Дьячковский Евсей Иванович</t>
  </si>
  <si>
    <t>Евдокимова Мия Николаевна</t>
  </si>
  <si>
    <t>Егоров  Евгений Евгеньевич</t>
  </si>
  <si>
    <t>Жалилов Максат Серкебаевич</t>
  </si>
  <si>
    <t>Заровняев Егор Сергеевич</t>
  </si>
  <si>
    <t>Иванов Андрей Петрович</t>
  </si>
  <si>
    <t>Иванов Иван Алексеевич</t>
  </si>
  <si>
    <t>Иванов Игорь Семенович</t>
  </si>
  <si>
    <t>Иванов Михаил Владимирович</t>
  </si>
  <si>
    <t>Иннокентьев Роберт Николаевич</t>
  </si>
  <si>
    <t>Каримов Пайрав Авазджонивич</t>
  </si>
  <si>
    <t>Константинов Гавриил Январович</t>
  </si>
  <si>
    <t>Константинов Роман Романович</t>
  </si>
  <si>
    <t>Корякина Диана Гаврильевна</t>
  </si>
  <si>
    <t>Ледовских Юрий Сергеевич</t>
  </si>
  <si>
    <t>Жирков Айаал Романович</t>
  </si>
  <si>
    <t>Максимов Ярослав Владиславович</t>
  </si>
  <si>
    <t>Михайлов Денис Александрович</t>
  </si>
  <si>
    <t>Михайлова Сергелина Сергеевна</t>
  </si>
  <si>
    <t>Неустроев Артем Егорович</t>
  </si>
  <si>
    <t>Николаев Айтал Юрьевич</t>
  </si>
  <si>
    <t>Николаев Мичил Иванович</t>
  </si>
  <si>
    <t>Норбоев Денис Борисович</t>
  </si>
  <si>
    <t>Павлов Николай Вениаминович</t>
  </si>
  <si>
    <t>Петров Аввакум Максимович</t>
  </si>
  <si>
    <t>Петров Владимир Андреевич</t>
  </si>
  <si>
    <t>Петров Дмитрий Максимович</t>
  </si>
  <si>
    <t>Петров Семён Алексеевич</t>
  </si>
  <si>
    <t>Попов Тускул Радиевич</t>
  </si>
  <si>
    <t>Попова Алена Ильинична</t>
  </si>
  <si>
    <t>Попова Ульяна Витальевна</t>
  </si>
  <si>
    <t>Прокопьева Капиталина Степановна</t>
  </si>
  <si>
    <t>Протопопов Ньургун Владимирович</t>
  </si>
  <si>
    <t>Сангов Эмомали Хамзаалиевич</t>
  </si>
  <si>
    <t>Собакин Иван Иванович</t>
  </si>
  <si>
    <t>Степанов Филипп Юрьевич</t>
  </si>
  <si>
    <t>Степанова Мария Ивановна</t>
  </si>
  <si>
    <t>Тихонов Филипп Валерьевич</t>
  </si>
  <si>
    <t>Токтогельдиев Бекжан Азатович</t>
  </si>
  <si>
    <t>Тугаринов Денис Михайлович</t>
  </si>
  <si>
    <t>Федоров Николай Егорович</t>
  </si>
  <si>
    <t>Федорова Мария Николаевна</t>
  </si>
  <si>
    <t>Филиппов Алексей Владимирович</t>
  </si>
  <si>
    <t>Харахинов Алексей Сабирович</t>
  </si>
  <si>
    <t>Харитонов Айсэн Иванович</t>
  </si>
  <si>
    <t>Яковлев Аял Владимирович</t>
  </si>
  <si>
    <t>Аммосов Константин Тимофеевич</t>
  </si>
  <si>
    <t>Добрынин Владислав Александрович</t>
  </si>
  <si>
    <t>Соломонов Лаврентий Борисович</t>
  </si>
  <si>
    <t>Ондар Далай Чалымович</t>
  </si>
  <si>
    <t>Тихонов Айталын Анатольевич</t>
  </si>
  <si>
    <t>Петров Алексей Алексеевич</t>
  </si>
  <si>
    <t>Кинаш Илья Никитич*</t>
  </si>
  <si>
    <t>Основы ГД (Подземная геотехнология) (экзамен)</t>
  </si>
  <si>
    <t>Начертательная геометрия, ИиКГ (экзамен)</t>
  </si>
  <si>
    <t>Начертательная геометрия, ИиКГ (КР)</t>
  </si>
  <si>
    <t>Геодезия и маркшейдерия (ЗаО)</t>
  </si>
  <si>
    <t>Электрооборудование и ЭС ГП (экзамен)</t>
  </si>
  <si>
    <t>Автоматизированные системы ГП (зачет)</t>
  </si>
  <si>
    <t>Технологии подземной и комбинированной разработки РМ (зачет)</t>
  </si>
  <si>
    <t>Компьютерное моделирование РМ (экзамен)</t>
  </si>
  <si>
    <t>Конструирование ГМиО (экзамен)</t>
  </si>
  <si>
    <t>Магнитные и электрические процессы (зачет)</t>
  </si>
  <si>
    <t>Исследование на обогатимость (зачет)</t>
  </si>
  <si>
    <t>Опробование и контроль (ЗаО)</t>
  </si>
  <si>
    <t>Проектирование обогатительных фабрик (экзамен)</t>
  </si>
  <si>
    <t>Проектирование обогатительных фабрик (КП)</t>
  </si>
  <si>
    <t>Теория процессов разделения (зачет)</t>
  </si>
  <si>
    <t>Технология обогащения алмазосодержащего сырья (КР)</t>
  </si>
  <si>
    <t>Технология обогащения алмазосодержащего сырья (экзамен)</t>
  </si>
  <si>
    <t>Сумолайнен Н.В., Винокурова И.Ж.</t>
  </si>
  <si>
    <t>Бердникова Т.А.</t>
  </si>
  <si>
    <t>Константинов Ю.Ю.</t>
  </si>
  <si>
    <t>Иминохоев А.М.</t>
  </si>
  <si>
    <t>Комарова Н.И.</t>
  </si>
  <si>
    <t>Лукина Г.А.</t>
  </si>
  <si>
    <t>Яковлева В.Д.</t>
  </si>
  <si>
    <t>Егорова А.А.</t>
  </si>
  <si>
    <t>Винокурова И.Ж., Сумолайнен Н.В.</t>
  </si>
  <si>
    <t>Якушева Р.А.</t>
  </si>
  <si>
    <t>Подобед С.А.</t>
  </si>
  <si>
    <t>Львов А.С.</t>
  </si>
  <si>
    <t>Гаврилов В.И.</t>
  </si>
  <si>
    <t>Шабаганова С.Н.</t>
  </si>
  <si>
    <t>Матющенко В.С.</t>
  </si>
  <si>
    <t>Ким Д.Ч.</t>
  </si>
  <si>
    <t>Адамова Т.Н.</t>
  </si>
  <si>
    <t>Брагинец Д.Д.</t>
  </si>
  <si>
    <t>Валентинасов В.А.</t>
  </si>
  <si>
    <t>Ковальчук О.Е.</t>
  </si>
  <si>
    <t>Монастырский В.Ф.</t>
  </si>
  <si>
    <t>Подкаменный Ю.А.</t>
  </si>
  <si>
    <t>Коваленко Е.Г.</t>
  </si>
  <si>
    <t>Кугушева Н.Н.</t>
  </si>
  <si>
    <t>Двойченкова Г.П.</t>
  </si>
  <si>
    <t>Волотковская Н.С.</t>
  </si>
  <si>
    <t>Зырянов И.В.</t>
  </si>
  <si>
    <t>Золотин В.Г.</t>
  </si>
  <si>
    <t>Симонова Дилия Федоровна</t>
  </si>
  <si>
    <t>Валяев Александр Владимирович</t>
  </si>
  <si>
    <t>ОСЖ</t>
  </si>
  <si>
    <t>ОДУО</t>
  </si>
  <si>
    <t>19,4</t>
  </si>
  <si>
    <t>Сумолайнен Н.В.</t>
  </si>
  <si>
    <t>Данилова В.Е.</t>
  </si>
  <si>
    <t>Колесов Павел Павлович</t>
  </si>
  <si>
    <t>Данилов В.Е.</t>
  </si>
  <si>
    <t>Интогарова Т.И.</t>
  </si>
  <si>
    <t>ОНПЗ</t>
  </si>
  <si>
    <t>Трофимов Даниил Григорьевич</t>
  </si>
  <si>
    <t>АОВС</t>
  </si>
  <si>
    <t>Курс___4_____Группа____БА-ЭЭ-17______</t>
  </si>
  <si>
    <t>Направление подготовки/специальность________________Электроэнергетика и электротехника________________________</t>
  </si>
  <si>
    <t>Альтернативные источники энергии (зачет)</t>
  </si>
  <si>
    <t>Политология (зачет)</t>
  </si>
  <si>
    <t>Практика по получению проф.умений и опыта проф.деятельности (ЗаО)</t>
  </si>
  <si>
    <t>Релейная защита и автоматизация электроэнергетических систем (КП)</t>
  </si>
  <si>
    <t>Высоковольтная преобразовательная техника (ЗаО)</t>
  </si>
  <si>
    <t>Электрические станции и подстанции (экзамен)</t>
  </si>
  <si>
    <t>Релейная защита и автоматизация электроэнергетических систем (экзамен)</t>
  </si>
  <si>
    <t>Электробезопасность в промышленности (экзамен)</t>
  </si>
  <si>
    <t>Контроль качества электрической энергии (экзамен)</t>
  </si>
  <si>
    <t>Федоров О.В.</t>
  </si>
  <si>
    <t>Семенов А.С.</t>
  </si>
  <si>
    <t>Бебихов Ю.В.</t>
  </si>
  <si>
    <t xml:space="preserve">2 контр срез мах=50 </t>
  </si>
  <si>
    <t>Данилов Саскылан Николаевич</t>
  </si>
  <si>
    <t>Иудин Максим Викторович</t>
  </si>
  <si>
    <t>Михайлова Карина Алексеевна</t>
  </si>
  <si>
    <t>Никифоров Николай Васильевич</t>
  </si>
  <si>
    <t>Николаева Камила Алексеевна</t>
  </si>
  <si>
    <t>Одилов Олимджон Ганиевич</t>
  </si>
  <si>
    <t>Саввинов Анатолий Леонидович</t>
  </si>
  <si>
    <t>Соломов Айсен Гаврильевич</t>
  </si>
  <si>
    <t>Тобонов Ньургун Пантелеймонович</t>
  </si>
  <si>
    <t>Семестр_____11_____________</t>
  </si>
  <si>
    <t>Курс___6_____Группа____С-ЭА-15______</t>
  </si>
  <si>
    <t>Направление подготовки/специальность____Горное дело "Электрификация и автоматизация ГП"____________________________________</t>
  </si>
  <si>
    <t>Управление энергоресурсами ГП (зачет)</t>
  </si>
  <si>
    <t>Энергоаудит и энергосбережение (зачет)</t>
  </si>
  <si>
    <t>Электробезопасность на ГП (экзамен)</t>
  </si>
  <si>
    <t>Старостенков М.Д.</t>
  </si>
  <si>
    <t xml:space="preserve">2 контр срез мах=  </t>
  </si>
  <si>
    <t>Абрамова Светлана Ивановна</t>
  </si>
  <si>
    <t>Барашкова Альбина Афанасьевна</t>
  </si>
  <si>
    <t>Герасимов Давид Алексеевич</t>
  </si>
  <si>
    <t>Дмитриева Айыына Васильевна</t>
  </si>
  <si>
    <t>Дьоллоохова Татьяна Павловна</t>
  </si>
  <si>
    <t>Ермолаева Мария Ивановна</t>
  </si>
  <si>
    <t>Иванова Анна Алексеевна</t>
  </si>
  <si>
    <t>Кириллина Кюннэй Гаврильевна</t>
  </si>
  <si>
    <t>Лапушнян Андрей Иванович</t>
  </si>
  <si>
    <t xml:space="preserve">Мельников Владимир Сергеевич </t>
  </si>
  <si>
    <t>Миронова Туяра Ивановна</t>
  </si>
  <si>
    <t>Семенов Николай Владимирович</t>
  </si>
  <si>
    <t>Семенов Нюргун Владимирович</t>
  </si>
  <si>
    <t>Ситникова Вера Михайловна</t>
  </si>
  <si>
    <t>Старостин Владислав Васильевич</t>
  </si>
  <si>
    <t>Томский Сарыал Дьулустанович</t>
  </si>
  <si>
    <t>Христофоров Иннокентий Николаевич*</t>
  </si>
  <si>
    <t>Христофорова Галина Викторовна</t>
  </si>
  <si>
    <t>Черевков Станислав Игоревич</t>
  </si>
  <si>
    <t>Семестр_____9______________</t>
  </si>
  <si>
    <t>Курс___5_____Группа____С-ЭА-16______</t>
  </si>
  <si>
    <t>Монтаж, наладка и эксплуатация электроустановок (зачет)</t>
  </si>
  <si>
    <t>Основы теории надежности ЭТС (зачет)</t>
  </si>
  <si>
    <t>Автоматизированный электропривод МиУ ГП (КП)</t>
  </si>
  <si>
    <t>Автоматизированный электропривод МиУ ГП (экзамен)</t>
  </si>
  <si>
    <t>Автоматизированные системы управления ТП (экзамен)</t>
  </si>
  <si>
    <t>Хубиева В.М.</t>
  </si>
  <si>
    <t>Егоров А.Н.</t>
  </si>
  <si>
    <t>Голиков Виктор Викторович</t>
  </si>
  <si>
    <t>Егоров Андрей Аркадьевич</t>
  </si>
  <si>
    <t>Иванов Дмитрий Владимирович</t>
  </si>
  <si>
    <t>Кириченко Алексей Сергеевич</t>
  </si>
  <si>
    <t>Кондратьев Андрей Иннокентьевич</t>
  </si>
  <si>
    <t>Корякин Валерий Петрович</t>
  </si>
  <si>
    <t>Лазарева Александра Кэскиловна</t>
  </si>
  <si>
    <t>Ляшеев Евгений Николаевич</t>
  </si>
  <si>
    <t>Морфунов Василий Аркадьевич</t>
  </si>
  <si>
    <t>Ноговицын Денис Гаврильевич</t>
  </si>
  <si>
    <t>Терентьев Михаил Михайлович</t>
  </si>
  <si>
    <t>Шестакова Марина Олеговна</t>
  </si>
  <si>
    <t>Курс___4_____Группа____С-ЭА-17______</t>
  </si>
  <si>
    <t>Электропривод горных машин (ЗаО)</t>
  </si>
  <si>
    <t>Электрификация ГП (ЗаО)</t>
  </si>
  <si>
    <t>Электрические машины (ЗаО)</t>
  </si>
  <si>
    <t>Автоматика машин и установок ГП (экзамен)</t>
  </si>
  <si>
    <t>Харитонов Я.С.</t>
  </si>
  <si>
    <t>Антонов Егор Егорович</t>
  </si>
  <si>
    <t>Афанасьев Василий Григорьевич</t>
  </si>
  <si>
    <t>Базарова Зинаида Дашинимаевна</t>
  </si>
  <si>
    <t>Галат Василий Вячеславович</t>
  </si>
  <si>
    <t>Данилов Софрон Алексеевич</t>
  </si>
  <si>
    <t>Дьячковский Дмитрий Иванович</t>
  </si>
  <si>
    <t>Ефремов Николай Иванович</t>
  </si>
  <si>
    <t>Иванова Айта Алексеевна</t>
  </si>
  <si>
    <t>Казазаева Дарья Витальевна</t>
  </si>
  <si>
    <t>Копырин Иван Иванович</t>
  </si>
  <si>
    <t>Никитин Егор Дмитриевич</t>
  </si>
  <si>
    <t>Николаев Алексей Альбертович</t>
  </si>
  <si>
    <t>Николаев Анатолий Валерьевич</t>
  </si>
  <si>
    <t>Световой Максим Андреевич*</t>
  </si>
  <si>
    <t>Федоров Александр Александрович</t>
  </si>
  <si>
    <t>Цабут Александр Игоревич</t>
  </si>
  <si>
    <t>Курс___3_____Группа____С-ЭА-18______</t>
  </si>
  <si>
    <t>Основы автоматизированного проектирования (зачет)</t>
  </si>
  <si>
    <t>Аммосова Ираида Семеновна</t>
  </si>
  <si>
    <t>Афанасьев Александр Айаалович</t>
  </si>
  <si>
    <t>Ефремова Елена Николаевна</t>
  </si>
  <si>
    <t>Иванов Юрий Александрович</t>
  </si>
  <si>
    <t>Иванова Виктория Арсеновна</t>
  </si>
  <si>
    <t>Каримов Муроджон Шухратович</t>
  </si>
  <si>
    <t>Кононов Марк Николаевич</t>
  </si>
  <si>
    <t>Малышев Михаил Михайлович</t>
  </si>
  <si>
    <t>Михайлов Айтал Никитич</t>
  </si>
  <si>
    <t>Михайлов Рудольф Русланович</t>
  </si>
  <si>
    <t>Намылов Илья Васильевич</t>
  </si>
  <si>
    <t>Одиназода Маъруф Пирмахмад</t>
  </si>
  <si>
    <t>Петров Мичил Алексеевич</t>
  </si>
  <si>
    <t>Романов Валерий Валерьевич</t>
  </si>
  <si>
    <t>Сидоров Дмитрий Алексеевич</t>
  </si>
  <si>
    <t>Спиридонов Алексей Данилович</t>
  </si>
  <si>
    <t>Курс___4_____Группа____БА-ДН-17______</t>
  </si>
  <si>
    <t>Направление подготовки/специальность____Нефтегазовое дело ____________________________________</t>
  </si>
  <si>
    <t>Промысловая химия (зачет)</t>
  </si>
  <si>
    <t>Экологическая безопасность на объектах нефтегазового комплекса (зачет)</t>
  </si>
  <si>
    <t>Правовое обеспечение нефтегазового бизнеса (горное, экологическое, трубопроводное) (зачет)</t>
  </si>
  <si>
    <t>Особенности освоения шельфовых месторождений НиГ (зачет)</t>
  </si>
  <si>
    <t>Практика по получению проф.умений и опыта проф.деятельности (в том числе производственно-технологическая) (ЗаО)</t>
  </si>
  <si>
    <t>Скважинная добыча нефти (КР)</t>
  </si>
  <si>
    <t>Методы контроля за эксплуатацией НиГ меторождений (ЗаО)</t>
  </si>
  <si>
    <t>Интерпретация результатов гидродинамических исследований (экзамен)</t>
  </si>
  <si>
    <t>Интенсификация притока и капитальный ремонт скважин (экзамен)</t>
  </si>
  <si>
    <t>Скважинная добыча нефти (экзамен)</t>
  </si>
  <si>
    <t>Технология эксплуатации газовых скважин (экзамен)</t>
  </si>
  <si>
    <t>Моделирвание разработки НиГ месторождений (экзамен)</t>
  </si>
  <si>
    <t>Иванова М.С.</t>
  </si>
  <si>
    <t>Краснов И.И.</t>
  </si>
  <si>
    <t>Томский К.О.</t>
  </si>
  <si>
    <t xml:space="preserve">1 контр срез мах=  </t>
  </si>
  <si>
    <t>Алексеев Константин Саввич</t>
  </si>
  <si>
    <t>Алиев Элкун Аллахверди Оглы *</t>
  </si>
  <si>
    <t>Андреев Айсен Андреевич</t>
  </si>
  <si>
    <t>Васильев Афанасий Федотович</t>
  </si>
  <si>
    <t>Васильев Богдан Сергеевич</t>
  </si>
  <si>
    <t>Васильев Ефим Владимирович</t>
  </si>
  <si>
    <t>Захаров Василий Лаврентьевич</t>
  </si>
  <si>
    <t>Игнатьев Василий Георгиевич</t>
  </si>
  <si>
    <t>Корякин Петр Павлович</t>
  </si>
  <si>
    <t>Максимов Григорий Васильевич</t>
  </si>
  <si>
    <t>Мырьянов Иван Афанасьевич</t>
  </si>
  <si>
    <t>Одинаев Файзиддин Рахмиддинович</t>
  </si>
  <si>
    <t>Одиназода Эмомхумайни Махмадсаид</t>
  </si>
  <si>
    <t>Ощепков Николай Сергеевич</t>
  </si>
  <si>
    <t>Хомидов Хусан Алишерович</t>
  </si>
  <si>
    <t>Янков Андрей Алексеевич</t>
  </si>
  <si>
    <t>Курс___1_____Группа____Б-НД-20______</t>
  </si>
  <si>
    <t>История (история России и всеобщая история) (зачет)</t>
  </si>
  <si>
    <t>Основы права (зачет)</t>
  </si>
  <si>
    <t>Введение в специальность (зачет)</t>
  </si>
  <si>
    <t>Тайм-менеджмент (зачет)</t>
  </si>
  <si>
    <t>Элективные дисциплины по физической культуре и спорту (зачет)</t>
  </si>
  <si>
    <t>Русский язык и культура речи (ЗаО)</t>
  </si>
  <si>
    <t>Химия (экзамен)</t>
  </si>
  <si>
    <t>Заровняева С.С.</t>
  </si>
  <si>
    <t>Павлова С.Н.</t>
  </si>
  <si>
    <t>Константинова Т.П.</t>
  </si>
  <si>
    <t>Абилбеков Михаил Омиржанович</t>
  </si>
  <si>
    <t>Агаев Тельман Шихметович</t>
  </si>
  <si>
    <t>Алексеев Айсиэн Анатольевич</t>
  </si>
  <si>
    <t>Алексеев Владислав Святославович</t>
  </si>
  <si>
    <t>Аллахвердиев Али Мусафирович</t>
  </si>
  <si>
    <t>Амелин Андрей Петрович</t>
  </si>
  <si>
    <t>Ашуров Сухроб Рустамович</t>
  </si>
  <si>
    <t>Варламов Валерьян Николаевич</t>
  </si>
  <si>
    <t>Васильев Алексей Виссарионович</t>
  </si>
  <si>
    <t>Лутченко Ярослав Евгеньевич</t>
  </si>
  <si>
    <t>Мальцев Денис Витальевич</t>
  </si>
  <si>
    <t>Михайлов Яков Васильевич</t>
  </si>
  <si>
    <t>Николаев Алексей Михайлович</t>
  </si>
  <si>
    <t>Парникова Людмила Семеновна</t>
  </si>
  <si>
    <t>Пахомов Чагыл Александрович</t>
  </si>
  <si>
    <t>Прохоров Константин Александрович</t>
  </si>
  <si>
    <t>Селляхов Максим Николаевич</t>
  </si>
  <si>
    <t>Скрябина Нина Олеговна</t>
  </si>
  <si>
    <t>Смольникова Валерия Алексеевна</t>
  </si>
  <si>
    <t>Соколов Никита Григорьевич</t>
  </si>
  <si>
    <t>Тихонов Роман Васильевич</t>
  </si>
  <si>
    <t>Умаров Джамолиддин Кодиржонович</t>
  </si>
  <si>
    <t>Легантьев Тимофей Гаврильевич</t>
  </si>
  <si>
    <t>Татаканов Юрий Васильевич</t>
  </si>
  <si>
    <t>Курс___2_____Группа____Б-НД-19______</t>
  </si>
  <si>
    <t>Право в профессиональной деятельности (зачет)</t>
  </si>
  <si>
    <t>Геология и литология (зачет)</t>
  </si>
  <si>
    <t>Учебная ознакомительная практика (ЗаО)</t>
  </si>
  <si>
    <t>Математика (ЗаО)</t>
  </si>
  <si>
    <t>Философия (экзамен)</t>
  </si>
  <si>
    <t>Иностранный язык (экзамен)</t>
  </si>
  <si>
    <t>Начертательная геометрия и ИКГ (экзамен)</t>
  </si>
  <si>
    <t>Химия нефти и газа (экзамен)</t>
  </si>
  <si>
    <t>Слепцова Е.В.</t>
  </si>
  <si>
    <t>Абрамов Роман Денисович</t>
  </si>
  <si>
    <t>Аргунов Гаврил Семенович</t>
  </si>
  <si>
    <t>Бурнашов Дьулуур Михайлович</t>
  </si>
  <si>
    <t>Бухаев Игорь Николаевич</t>
  </si>
  <si>
    <t>Голокова Диана Сергеевна</t>
  </si>
  <si>
    <t>Горностаев Евгений Алексеевич</t>
  </si>
  <si>
    <t>Данилов Айсиэн Петрович</t>
  </si>
  <si>
    <t>Ибрагимов Руслан Айдынович</t>
  </si>
  <si>
    <t>Иванова Алина Алексеевна</t>
  </si>
  <si>
    <t>Иванова Ирина Юрьевна</t>
  </si>
  <si>
    <t>Ильин Вадим Александрович</t>
  </si>
  <si>
    <t>Константинов Алексей Алексеевич</t>
  </si>
  <si>
    <t>Лазарев Юрий Афанасьевич</t>
  </si>
  <si>
    <t>Мартынов Иван Анатольевич</t>
  </si>
  <si>
    <t>Михайлов Альберт Сергеевич</t>
  </si>
  <si>
    <t>Николаева Варвара Николаевна</t>
  </si>
  <si>
    <t>Петухов Захар Семенович</t>
  </si>
  <si>
    <t>Потапов Петр Андреевич</t>
  </si>
  <si>
    <t>Семенников Даниил Федорович</t>
  </si>
  <si>
    <t>Семенов Ариан Михайлович</t>
  </si>
  <si>
    <t>Славкин Егор Николаевич</t>
  </si>
  <si>
    <t>Чубарева Светлана Сергеевна</t>
  </si>
  <si>
    <t>Курс___3_____Группа____БА-ДН-18______</t>
  </si>
  <si>
    <t>Правоведение (зачет</t>
  </si>
  <si>
    <t>Профилированный иностранный язык (зачет)</t>
  </si>
  <si>
    <t>Геофизические исследования скважин (зачет)</t>
  </si>
  <si>
    <t>Геологическое сопровождение бурения нефтегазовых скважин (зачет)</t>
  </si>
  <si>
    <t>Методы диагностики и неразрушающего контроля НПО (зачет)</t>
  </si>
  <si>
    <t>Экономика (ЗаО)</t>
  </si>
  <si>
    <t>Электротехника (экзамен)</t>
  </si>
  <si>
    <t>Физика нефтяного и газового пласта (экзамен)</t>
  </si>
  <si>
    <t>Подземная гидромеханика (экзамен)</t>
  </si>
  <si>
    <t>Нефтепромысловое оборудование (экзамен)</t>
  </si>
  <si>
    <t>Никитин В.С.</t>
  </si>
  <si>
    <t>Алексеев Василий Евгеньевич</t>
  </si>
  <si>
    <t>Афанасьева Анастасия Эдуардовна</t>
  </si>
  <si>
    <t>Бабушкина Анастасия Геннадьевна</t>
  </si>
  <si>
    <t>Винокуров Андрей Александрович</t>
  </si>
  <si>
    <t>Гоголев Ян Геннадиевич</t>
  </si>
  <si>
    <t>Дууза Сырга Игорьевна</t>
  </si>
  <si>
    <t>Евсеева Анисья Валерьевна</t>
  </si>
  <si>
    <t>Жистовская Юлия Андреевна</t>
  </si>
  <si>
    <t>Зайнулин Степан Михайлович</t>
  </si>
  <si>
    <t>Захаров Игорь Владимирович</t>
  </si>
  <si>
    <t>Иванова Анастасия Меркурьевна</t>
  </si>
  <si>
    <t>Климов Павел Павлович</t>
  </si>
  <si>
    <t>Нафанаилов Гаврил Васильевич</t>
  </si>
  <si>
    <t>Никифоров Никита Никитич</t>
  </si>
  <si>
    <t>Николаева Сахаяна Дмитриевна</t>
  </si>
  <si>
    <t>Пахомов Николай Николаевич</t>
  </si>
  <si>
    <t>Пермяков Иннокентий Иванович</t>
  </si>
  <si>
    <t>Семенова Валерия Дмитриевна</t>
  </si>
  <si>
    <t>Сивцева Айыына Валериевна</t>
  </si>
  <si>
    <t>Тютюлин Лев Александрович</t>
  </si>
  <si>
    <t>Учебная (технологическая) практика (ЗаО)</t>
  </si>
  <si>
    <t>Преддипломная практика (ЗаО)</t>
  </si>
  <si>
    <t>Тихонова Диана Николаевна</t>
  </si>
  <si>
    <t>Коркин Эдгар Кузьмич</t>
  </si>
  <si>
    <t>Журнал текущей аттестации за 2020-2021 учебный год (зимний семестр)</t>
  </si>
  <si>
    <t>Семестр____7______________</t>
  </si>
  <si>
    <t>Курс___4_____Группа____БА-ПМ-17______</t>
  </si>
  <si>
    <t>Направление подготовки/специальность____Прикладная математика и информатика_____</t>
  </si>
  <si>
    <t>Психология и педагогика (зачет)</t>
  </si>
  <si>
    <t>Информационные технологии в математике (зачет)</t>
  </si>
  <si>
    <t>Численные методы решения обратных задач (зачет)</t>
  </si>
  <si>
    <t>Математические методы в экономике (Экзамен)</t>
  </si>
  <si>
    <t>Методы оптимизации (Экзамен)</t>
  </si>
  <si>
    <t>Исследование операций (Экзамен)</t>
  </si>
  <si>
    <t>Объектно-ориентированный язык программирования C# (Экзамен)</t>
  </si>
  <si>
    <t>Якушев И.А.</t>
  </si>
  <si>
    <t>Краснова Л.В.</t>
  </si>
  <si>
    <t>Гадоев М.Г.</t>
  </si>
  <si>
    <t xml:space="preserve">рубежн. срез </t>
  </si>
  <si>
    <t>Зеньков Сергей Викторович</t>
  </si>
  <si>
    <t>Медведев Александр Павлович</t>
  </si>
  <si>
    <t>Николаева Саина Владимировна</t>
  </si>
  <si>
    <t>Семенова Анастасия Бурхалеевна</t>
  </si>
  <si>
    <t>Трушникова Диана Сергеевна</t>
  </si>
  <si>
    <t>Умаров Аслиддин Кодирджонович</t>
  </si>
  <si>
    <t>Усова Лидия Федотовна</t>
  </si>
  <si>
    <t>Ушницкая Валерия Мичиловна</t>
  </si>
  <si>
    <t>Курс___3_____Группа____БА-ПМ-18______</t>
  </si>
  <si>
    <t>Направление подготовки/специальность____Прикладная математика и информатика</t>
  </si>
  <si>
    <t>Уравнения математической физики (КР)</t>
  </si>
  <si>
    <t>Русский язык и культура речи (Зачет)</t>
  </si>
  <si>
    <t>Физическая культура и спорт (Зачет)</t>
  </si>
  <si>
    <t>История Якутии и Северо-Востока России (Зачет)</t>
  </si>
  <si>
    <t>Теория вероятностей и математическая статистика (Зачет)</t>
  </si>
  <si>
    <t>Платформа 1С: Предприятие 8.3 (Зачет)</t>
  </si>
  <si>
    <t>Функциональный анализ (Экзамен)</t>
  </si>
  <si>
    <t>Уравнения математической физики (Экзамен)</t>
  </si>
  <si>
    <t>Практика (Практикум на электронно-вычислительных машинах (ЭВМ)) (Экзамен)</t>
  </si>
  <si>
    <t>Компьютерная графика (Экзамен)</t>
  </si>
  <si>
    <t>Репин П.Л.</t>
  </si>
  <si>
    <t xml:space="preserve">1 контр срез </t>
  </si>
  <si>
    <t xml:space="preserve">2 контр срез </t>
  </si>
  <si>
    <t>Белобородова Алина Владимировна</t>
  </si>
  <si>
    <t>Герасимов Алексей Александрович</t>
  </si>
  <si>
    <t>Герасимова Апполинария Андреевна</t>
  </si>
  <si>
    <t>Егоров Милан Иванович</t>
  </si>
  <si>
    <t>Заровняев Борис Александрович</t>
  </si>
  <si>
    <t>Иванова Вероника Владимировна</t>
  </si>
  <si>
    <t>Иванова Яна Петровна</t>
  </si>
  <si>
    <t>Клушин Руслан Андреевич</t>
  </si>
  <si>
    <t>Николаев Владислав Валерьевич</t>
  </si>
  <si>
    <t>Протопопов Максим Владимирович</t>
  </si>
  <si>
    <t>Семенов Семен Русланович</t>
  </si>
  <si>
    <t>Сидоров Айтал Валерьевич</t>
  </si>
  <si>
    <t>Тимофеев Максим Алексеевич</t>
  </si>
  <si>
    <t>Тюлюш Доржу Менгиевич</t>
  </si>
  <si>
    <t>Федотов Василий Васильевич</t>
  </si>
  <si>
    <t>Цыпандин Дьулустан Ионович</t>
  </si>
  <si>
    <r>
      <t>Факультет/институт______</t>
    </r>
    <r>
      <rPr>
        <u/>
        <sz val="12"/>
        <rFont val="Times New Roman"/>
        <family val="1"/>
        <charset val="204"/>
      </rPr>
      <t>МПТИ(ф) СВФУ</t>
    </r>
    <r>
      <rPr>
        <sz val="12"/>
        <rFont val="Times New Roman"/>
        <family val="1"/>
        <charset val="204"/>
      </rPr>
      <t>__</t>
    </r>
  </si>
  <si>
    <r>
      <t>Курс__2_____Группа____</t>
    </r>
    <r>
      <rPr>
        <u/>
        <sz val="12"/>
        <rFont val="Times New Roman"/>
        <family val="1"/>
        <charset val="204"/>
      </rPr>
      <t>Б-ПМ-19</t>
    </r>
    <r>
      <rPr>
        <sz val="12"/>
        <rFont val="Times New Roman"/>
        <family val="1"/>
        <charset val="204"/>
      </rPr>
      <t>______</t>
    </r>
  </si>
  <si>
    <r>
      <t>Направление подготовки/специальность____</t>
    </r>
    <r>
      <rPr>
        <u/>
        <sz val="12"/>
        <rFont val="Times New Roman"/>
        <family val="1"/>
        <charset val="204"/>
      </rPr>
      <t>Прикладная математика и информатика</t>
    </r>
  </si>
  <si>
    <t>Физика (Зачет)</t>
  </si>
  <si>
    <t>Дискретная математика (Зачет)</t>
  </si>
  <si>
    <t>Дифференциальные уравнения (Зачет)</t>
  </si>
  <si>
    <t>Право в профессиональной деятельности (Зачет)</t>
  </si>
  <si>
    <t>Языки и методы программирования (Практикум на ЭВМ) (Зачет)</t>
  </si>
  <si>
    <t>Элективные дисциплины по физической  культуре и спорту (Зачет)</t>
  </si>
  <si>
    <t>Иностранный язык (Экзамен)</t>
  </si>
  <si>
    <t>Философия (Экзамен)</t>
  </si>
  <si>
    <t>Математический анализ III (Экзамен)</t>
  </si>
  <si>
    <t>Теория вероятностей (Экзамен)</t>
  </si>
  <si>
    <t>Васильева А.В.</t>
  </si>
  <si>
    <t>Андреев Станислав Николаевич</t>
  </si>
  <si>
    <t>Баишев Федор Михайлович</t>
  </si>
  <si>
    <t>Варламов Айтал Леонидович</t>
  </si>
  <si>
    <t>Голиков Сергей Иванович</t>
  </si>
  <si>
    <t>Дорофеев Андрей Васильевич</t>
  </si>
  <si>
    <t>Зарипов Артур Рафаэлевич</t>
  </si>
  <si>
    <t>Захаров Дьулустан Мичилович</t>
  </si>
  <si>
    <t>Ильин Максим Георгиевич</t>
  </si>
  <si>
    <t>Корякин Иван Павлович</t>
  </si>
  <si>
    <t>Лукин Герман Васильевич</t>
  </si>
  <si>
    <t>Максимов Александр Александрович</t>
  </si>
  <si>
    <t>Местников Рафаэль Афанасьевич</t>
  </si>
  <si>
    <t>Острельдин Алексей Алексеевич</t>
  </si>
  <si>
    <t>Платонов Владислав Янович</t>
  </si>
  <si>
    <t>Соловьев Александр Саввич</t>
  </si>
  <si>
    <t>Третьяков Ян Павлович</t>
  </si>
  <si>
    <t>Трушников Павел Сергеевич</t>
  </si>
  <si>
    <t>Иванова Юлия Александровна</t>
  </si>
  <si>
    <t>ОГВ</t>
  </si>
  <si>
    <r>
      <t>Семестр_____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______________</t>
    </r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</si>
  <si>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Б-ПМ-20</t>
    </r>
    <r>
      <rPr>
        <sz val="12"/>
        <rFont val="Times New Roman"/>
        <family val="1"/>
        <charset val="204"/>
      </rPr>
      <t>______</t>
    </r>
  </si>
  <si>
    <t>История (История России и всеобщая история) (Зачет)</t>
  </si>
  <si>
    <t>Иностранный язык (Зачет)</t>
  </si>
  <si>
    <t>Основы права (Зачет)</t>
  </si>
  <si>
    <t>Введение в специальность (Зачет)</t>
  </si>
  <si>
    <t>Тайм-менеджмент (Зачет)</t>
  </si>
  <si>
    <t xml:space="preserve"> Математический анализ I (Экзамен)</t>
  </si>
  <si>
    <t>Алгебра и аналитическая геометрия (Экзамен)</t>
  </si>
  <si>
    <t>Алгоритмы и алгоритмические языки (Экзамен)</t>
  </si>
  <si>
    <t>Семёнова М.Н.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</si>
  <si>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Б-МО-20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</si>
  <si>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подготовки/специальность____Математическое обеспечение и администрирование информационных систем</t>
  </si>
  <si>
    <t xml:space="preserve"> Математический анализ (Экзамен)</t>
  </si>
  <si>
    <t>Алгебра и теория чисел (Экзамен)</t>
  </si>
  <si>
    <t>Основы программирования (Экзамен)</t>
  </si>
  <si>
    <t>Алексеев Иван Андреевич</t>
  </si>
  <si>
    <t>Андросов Андрей Афанасьевич</t>
  </si>
  <si>
    <t>Бабаранов Константин Анатольевич</t>
  </si>
  <si>
    <t>Борисова Туйаара Владимировна</t>
  </si>
  <si>
    <t>Дьячкова Кристина Игоревна</t>
  </si>
  <si>
    <t>Козыдуб Катерина Игоревна</t>
  </si>
  <si>
    <t>Комин Александр Владиславович</t>
  </si>
  <si>
    <t>Корякина Мария Владимировна</t>
  </si>
  <si>
    <t>Николаев Владимир Дмитриевич</t>
  </si>
  <si>
    <t>Николаев Кэскил Николаевич</t>
  </si>
  <si>
    <t>Сабычикова Алика Альбертовна</t>
  </si>
  <si>
    <t>Тумусов Максим Спартакович</t>
  </si>
  <si>
    <t>Уаров Сандал-Александр Андреевич</t>
  </si>
  <si>
    <t>Швалёв Михаил Алексеевич</t>
  </si>
  <si>
    <t>Васильев Матвей Николаевич</t>
  </si>
  <si>
    <t>Заровняева С.С., Винокурова И.Ж.</t>
  </si>
  <si>
    <t>Журнал текущей аттестации за ____2020-2021___учебный год (зимний семестр)</t>
  </si>
  <si>
    <t>Семестр _______7_____________________________</t>
  </si>
  <si>
    <t>Курс___4_____Группа____БА-АФ-17______</t>
  </si>
  <si>
    <t>Направление подготовки/специальность______________Филология__________________________</t>
  </si>
  <si>
    <t>Правоведение (Зачет)</t>
  </si>
  <si>
    <t>Практикум по основному языку (Зачет)</t>
  </si>
  <si>
    <t>Теория перевода (Зачет)</t>
  </si>
  <si>
    <t>Теория текста (Зачет)</t>
  </si>
  <si>
    <t>Аудирование и интрепретация текстов СМИ (Зачет)</t>
  </si>
  <si>
    <t>Практический курс основного языка (Экзамен)</t>
  </si>
  <si>
    <t>Основной язык: теоретическая грамматика (Экзамен)</t>
  </si>
  <si>
    <t>Практический курс второго иностранного языка (немецкий) (Экзамен)</t>
  </si>
  <si>
    <t>Иванова Р.П.</t>
  </si>
  <si>
    <t>Винокурова И.Ж.</t>
  </si>
  <si>
    <t>Гольдман А.А.</t>
  </si>
  <si>
    <t>Афанасьева Е.Н.</t>
  </si>
  <si>
    <t>Иванова Мария Михайловна</t>
  </si>
  <si>
    <t>Саввин Айтал Егорович</t>
  </si>
  <si>
    <t>Салгынова Александра Александровна</t>
  </si>
  <si>
    <t>Семенова Уйгулаана Иннокентьевна</t>
  </si>
  <si>
    <t>Яковлева Наталья Александровна</t>
  </si>
  <si>
    <t>Курс___3_____Группа____БА-АФ-18______</t>
  </si>
  <si>
    <t>Экономика (Зачет)</t>
  </si>
  <si>
    <t>Педагогика (Зачет)</t>
  </si>
  <si>
    <t>Основной язык: стилистика (Зачет)</t>
  </si>
  <si>
    <t>Основной язык: лексикология (Зачет)</t>
  </si>
  <si>
    <t>Практический курс второго иностранного языка (фр) (Зачет)</t>
  </si>
  <si>
    <t>История мировой литературы (Зачет)</t>
  </si>
  <si>
    <t>Практикум по анализу текстов СМИ (Зачет)</t>
  </si>
  <si>
    <t>Методика и технология обучения иностранному языку (КР)</t>
  </si>
  <si>
    <t>Методика и технология обучения иностранному языку (Экзамен)</t>
  </si>
  <si>
    <t>История основного языка(Экзамен)</t>
  </si>
  <si>
    <t>Практикум по основному языку (Экзамен)</t>
  </si>
  <si>
    <t>Семенова Н.И.</t>
  </si>
  <si>
    <t>Анисимов А.Б.</t>
  </si>
  <si>
    <t>Никифоров И.И.</t>
  </si>
  <si>
    <t>Семкова А.В.</t>
  </si>
  <si>
    <t>Алексеева Люция Станиславовна</t>
  </si>
  <si>
    <t>Будищев Александр Петрович</t>
  </si>
  <si>
    <t>Васильева Александра Георгиевна</t>
  </si>
  <si>
    <t>Досматова Машхура Ибрахимжановна</t>
  </si>
  <si>
    <t>Егорова Дарина Владимировна</t>
  </si>
  <si>
    <t>Ксенофонтова Наталья Александровна</t>
  </si>
  <si>
    <t>Рожина Сайаана Васильевна</t>
  </si>
  <si>
    <t xml:space="preserve">Тихонова Евгения Эдуардовна </t>
  </si>
  <si>
    <t>Федорова Нюрбина Гаврильевна</t>
  </si>
  <si>
    <t>Яковлева Елизавета Иннокентьевна *</t>
  </si>
  <si>
    <t>Курс___2_____Группа____БА-АФ-19______</t>
  </si>
  <si>
    <t>Религиоведение (Зачет)</t>
  </si>
  <si>
    <t>Практический курс второго иностранного языка (французский) (Зачет)</t>
  </si>
  <si>
    <t>Основы филологии (Зачет)</t>
  </si>
  <si>
    <t>Практикум по фонетике (Зачет)</t>
  </si>
  <si>
    <t>Русский язык и культура речи (Экзамен)</t>
  </si>
  <si>
    <t>Психология (Экзамен)</t>
  </si>
  <si>
    <t>Семкова А.В. Гольдман А.А.</t>
  </si>
  <si>
    <t>Дьяконова Марина Николаевна</t>
  </si>
  <si>
    <t>Конашев Георгий Михайлович</t>
  </si>
  <si>
    <t>Михайлова Анжелика Елисеевна</t>
  </si>
  <si>
    <t>Михайлова Любовь Владимировна *</t>
  </si>
  <si>
    <t>Николаев Семен Гаврильевич</t>
  </si>
  <si>
    <t>Пахомова Анастасия Николаевна</t>
  </si>
  <si>
    <t>Платонов Артур Максимович</t>
  </si>
  <si>
    <t>Романова Айыына Андреевна</t>
  </si>
  <si>
    <t>Саввинова Тамара Егоровна</t>
  </si>
  <si>
    <t>Сивцева Александра Джулустановна</t>
  </si>
  <si>
    <t>Курс___1_____Группа____БА-АФ-20______</t>
  </si>
  <si>
    <t>История (Зачет)</t>
  </si>
  <si>
    <t>Культурология (Зачет)</t>
  </si>
  <si>
    <t>Введение в языкознание (Зачет)</t>
  </si>
  <si>
    <t>Пратикум по фонетике (Зачет)</t>
  </si>
  <si>
    <t>История и культура страны изучаемого языка (Зачет)</t>
  </si>
  <si>
    <t>Информатика (Зачет)</t>
  </si>
  <si>
    <t>Классический язык: латинский язык(Экзамен)</t>
  </si>
  <si>
    <t>Брызгаева Евгения Владимировна</t>
  </si>
  <si>
    <t>Докторова Виктория Виксановна</t>
  </si>
  <si>
    <t>Задорожняя Светлана Михайловна</t>
  </si>
  <si>
    <t>Ильина Эльвира Олеговна</t>
  </si>
  <si>
    <t>Лыткина Валерия Гаврильевна</t>
  </si>
  <si>
    <t>Павлова Гералина Германовна</t>
  </si>
  <si>
    <t>Петрова Лилия Иннокентьевна</t>
  </si>
  <si>
    <t>Прудецкая Татьяна Игнатьевна</t>
  </si>
  <si>
    <t>Сергеева Марина Любомировна</t>
  </si>
  <si>
    <t>Соловьева Карина Ивановна</t>
  </si>
  <si>
    <t>Степанова Карина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</si>
</sst>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10"/>
      <color rgb="FF00A84C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9">
    <xf numFmtId="0" fontId="0" fillId="0" borderId="0"/>
    <xf numFmtId="0" fontId="23" fillId="0" borderId="0"/>
    <xf numFmtId="0" fontId="13" fillId="0" borderId="0"/>
    <xf numFmtId="0" fontId="10" fillId="0" borderId="0"/>
    <xf numFmtId="0" fontId="27" fillId="0" borderId="0"/>
    <xf numFmtId="164" fontId="27" fillId="0" borderId="0" applyFont="0" applyFill="0" applyBorder="0" applyAlignment="0" applyProtection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9" fillId="0" borderId="0"/>
    <xf numFmtId="164" fontId="13" fillId="0" borderId="0" applyFont="0" applyFill="0" applyBorder="0" applyAlignment="0" applyProtection="0"/>
    <xf numFmtId="0" fontId="13" fillId="0" borderId="0"/>
    <xf numFmtId="0" fontId="9" fillId="0" borderId="0"/>
    <xf numFmtId="43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65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24" fillId="0" borderId="2" xfId="0" applyFont="1" applyBorder="1" applyAlignment="1" applyProtection="1">
      <alignment horizontal="center" vertical="center" wrapText="1"/>
    </xf>
    <xf numFmtId="0" fontId="25" fillId="0" borderId="0" xfId="0" applyFont="1"/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49" fontId="20" fillId="2" borderId="2" xfId="0" applyNumberFormat="1" applyFont="1" applyFill="1" applyBorder="1" applyAlignment="1">
      <alignment vertical="top"/>
    </xf>
    <xf numFmtId="49" fontId="20" fillId="0" borderId="2" xfId="0" applyNumberFormat="1" applyFont="1" applyBorder="1" applyAlignment="1">
      <alignment vertical="top"/>
    </xf>
    <xf numFmtId="49" fontId="12" fillId="0" borderId="2" xfId="0" applyNumberFormat="1" applyFont="1" applyBorder="1" applyAlignment="1">
      <alignment vertical="top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2" xfId="2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>
      <alignment vertical="top"/>
    </xf>
    <xf numFmtId="49" fontId="12" fillId="2" borderId="7" xfId="0" applyNumberFormat="1" applyFont="1" applyFill="1" applyBorder="1" applyAlignment="1">
      <alignment vertical="top"/>
    </xf>
    <xf numFmtId="49" fontId="12" fillId="2" borderId="2" xfId="0" applyNumberFormat="1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27" fillId="0" borderId="0" xfId="4" applyProtection="1">
      <protection locked="0"/>
    </xf>
    <xf numFmtId="0" fontId="27" fillId="0" borderId="0" xfId="4" applyAlignment="1" applyProtection="1">
      <alignment horizontal="center"/>
      <protection locked="0"/>
    </xf>
    <xf numFmtId="0" fontId="27" fillId="0" borderId="0" xfId="4" applyAlignment="1" applyProtection="1">
      <alignment horizont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8" fillId="0" borderId="2" xfId="4" applyFont="1" applyBorder="1" applyAlignment="1" applyProtection="1">
      <alignment horizontal="center"/>
      <protection locked="0"/>
    </xf>
    <xf numFmtId="0" fontId="18" fillId="0" borderId="2" xfId="4" applyFont="1" applyFill="1" applyBorder="1" applyAlignment="1" applyProtection="1">
      <alignment horizontal="center" vertical="center" wrapText="1"/>
    </xf>
    <xf numFmtId="0" fontId="18" fillId="0" borderId="2" xfId="4" applyFont="1" applyFill="1" applyBorder="1" applyAlignment="1" applyProtection="1">
      <alignment horizontal="center" vertical="center" wrapText="1"/>
      <protection locked="0"/>
    </xf>
    <xf numFmtId="0" fontId="18" fillId="0" borderId="2" xfId="4" applyFont="1" applyBorder="1" applyAlignment="1" applyProtection="1">
      <alignment horizontal="center" vertical="center" wrapText="1"/>
    </xf>
    <xf numFmtId="0" fontId="18" fillId="0" borderId="2" xfId="4" applyFont="1" applyBorder="1" applyAlignment="1" applyProtection="1">
      <alignment horizontal="center" vertical="center" wrapText="1"/>
      <protection locked="0"/>
    </xf>
    <xf numFmtId="0" fontId="24" fillId="0" borderId="2" xfId="4" applyFont="1" applyBorder="1" applyAlignment="1" applyProtection="1">
      <alignment horizontal="center" vertical="center" wrapText="1"/>
    </xf>
    <xf numFmtId="0" fontId="18" fillId="0" borderId="0" xfId="4" applyFont="1" applyProtection="1">
      <protection locked="0"/>
    </xf>
    <xf numFmtId="0" fontId="18" fillId="0" borderId="6" xfId="4" applyFont="1" applyFill="1" applyBorder="1" applyAlignment="1" applyProtection="1">
      <alignment horizontal="center" vertical="center" wrapText="1"/>
    </xf>
    <xf numFmtId="0" fontId="18" fillId="0" borderId="6" xfId="4" applyFont="1" applyFill="1" applyBorder="1" applyAlignment="1" applyProtection="1">
      <alignment horizontal="center" vertical="center" wrapText="1"/>
      <protection locked="0"/>
    </xf>
    <xf numFmtId="0" fontId="18" fillId="0" borderId="6" xfId="4" applyFont="1" applyBorder="1" applyAlignment="1" applyProtection="1">
      <alignment horizontal="center" vertical="center" wrapText="1"/>
      <protection locked="0"/>
    </xf>
    <xf numFmtId="0" fontId="27" fillId="0" borderId="6" xfId="4" applyBorder="1" applyAlignment="1" applyProtection="1">
      <alignment horizontal="center"/>
      <protection locked="0"/>
    </xf>
    <xf numFmtId="0" fontId="27" fillId="0" borderId="6" xfId="4" applyBorder="1" applyAlignment="1" applyProtection="1">
      <alignment horizontal="center" wrapText="1"/>
      <protection locked="0"/>
    </xf>
    <xf numFmtId="0" fontId="18" fillId="0" borderId="0" xfId="4" applyFont="1" applyProtection="1"/>
    <xf numFmtId="0" fontId="22" fillId="0" borderId="2" xfId="4" applyFont="1" applyFill="1" applyBorder="1" applyAlignment="1" applyProtection="1">
      <alignment horizontal="center" vertical="center" wrapText="1"/>
      <protection locked="0"/>
    </xf>
    <xf numFmtId="0" fontId="22" fillId="0" borderId="2" xfId="4" applyFont="1" applyBorder="1" applyAlignment="1" applyProtection="1">
      <alignment horizontal="center" vertical="center" wrapText="1"/>
    </xf>
    <xf numFmtId="0" fontId="12" fillId="0" borderId="0" xfId="4" applyFont="1" applyAlignment="1" applyProtection="1">
      <alignment horizontal="left"/>
      <protection locked="0"/>
    </xf>
    <xf numFmtId="0" fontId="15" fillId="0" borderId="2" xfId="4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left"/>
      <protection locked="0"/>
    </xf>
    <xf numFmtId="0" fontId="15" fillId="0" borderId="2" xfId="4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left"/>
      <protection locked="0"/>
    </xf>
    <xf numFmtId="0" fontId="15" fillId="0" borderId="2" xfId="4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vertical="top"/>
    </xf>
    <xf numFmtId="49" fontId="29" fillId="0" borderId="2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left" vertical="center"/>
    </xf>
    <xf numFmtId="49" fontId="12" fillId="2" borderId="0" xfId="0" applyNumberFormat="1" applyFont="1" applyFill="1" applyAlignment="1">
      <alignment vertical="top"/>
    </xf>
    <xf numFmtId="0" fontId="30" fillId="0" borderId="2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vertical="top"/>
    </xf>
    <xf numFmtId="1" fontId="18" fillId="0" borderId="2" xfId="4" applyNumberFormat="1" applyFont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  <protection locked="0"/>
    </xf>
    <xf numFmtId="0" fontId="32" fillId="0" borderId="2" xfId="6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8" fillId="0" borderId="2" xfId="4" applyNumberFormat="1" applyFont="1" applyBorder="1" applyAlignment="1" applyProtection="1">
      <alignment horizontal="center" vertical="center" wrapText="1"/>
      <protection locked="0"/>
    </xf>
    <xf numFmtId="0" fontId="18" fillId="0" borderId="2" xfId="4" applyNumberFormat="1" applyFont="1" applyBorder="1" applyAlignment="1" applyProtection="1">
      <alignment horizontal="center" vertical="center" wrapText="1"/>
    </xf>
    <xf numFmtId="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4" applyNumberFormat="1" applyFont="1" applyFill="1" applyBorder="1" applyAlignment="1" applyProtection="1">
      <alignment horizontal="center" vertical="center" wrapText="1"/>
    </xf>
    <xf numFmtId="0" fontId="18" fillId="0" borderId="2" xfId="6" applyNumberFormat="1" applyFont="1" applyBorder="1" applyAlignment="1" applyProtection="1">
      <alignment horizontal="center" vertical="center" wrapText="1"/>
    </xf>
    <xf numFmtId="0" fontId="18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4" applyNumberFormat="1" applyFont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Border="1" applyAlignment="1" applyProtection="1">
      <alignment horizontal="center" vertical="center" wrapText="1"/>
      <protection locked="0"/>
    </xf>
    <xf numFmtId="0" fontId="18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6" applyNumberFormat="1" applyFont="1" applyFill="1" applyBorder="1" applyAlignment="1" applyProtection="1">
      <alignment horizontal="center" vertical="center" wrapText="1"/>
    </xf>
    <xf numFmtId="0" fontId="22" fillId="0" borderId="2" xfId="4" applyNumberFormat="1" applyFont="1" applyBorder="1" applyAlignment="1" applyProtection="1">
      <alignment horizontal="center" vertical="center" wrapText="1"/>
    </xf>
    <xf numFmtId="0" fontId="32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NumberFormat="1" applyFont="1" applyBorder="1" applyAlignment="1" applyProtection="1">
      <alignment horizontal="center" vertical="center" wrapText="1"/>
      <protection locked="0"/>
    </xf>
    <xf numFmtId="0" fontId="18" fillId="2" borderId="2" xfId="6" applyNumberFormat="1" applyFont="1" applyFill="1" applyBorder="1" applyAlignment="1" applyProtection="1">
      <alignment horizontal="center" vertical="center" wrapText="1"/>
    </xf>
    <xf numFmtId="0" fontId="18" fillId="2" borderId="6" xfId="6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Border="1" applyAlignment="1">
      <alignment horizontal="center" vertical="top" wrapText="1"/>
    </xf>
    <xf numFmtId="0" fontId="24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18" fillId="0" borderId="2" xfId="6" applyFont="1" applyFill="1" applyBorder="1" applyAlignment="1" applyProtection="1">
      <alignment horizontal="center" vertical="center" wrapText="1"/>
    </xf>
    <xf numFmtId="165" fontId="18" fillId="0" borderId="2" xfId="0" applyNumberFormat="1" applyFont="1" applyBorder="1" applyAlignment="1">
      <alignment horizontal="center" vertical="top" wrapText="1"/>
    </xf>
    <xf numFmtId="1" fontId="18" fillId="0" borderId="2" xfId="6" applyNumberFormat="1" applyFont="1" applyBorder="1" applyAlignment="1" applyProtection="1">
      <alignment horizontal="center" vertical="center" wrapText="1"/>
    </xf>
    <xf numFmtId="1" fontId="18" fillId="0" borderId="6" xfId="6" applyNumberFormat="1" applyFont="1" applyFill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  <protection locked="0"/>
    </xf>
    <xf numFmtId="0" fontId="18" fillId="0" borderId="6" xfId="6" applyFont="1" applyFill="1" applyBorder="1" applyAlignment="1" applyProtection="1">
      <alignment horizontal="center" vertical="center" wrapText="1"/>
      <protection locked="0"/>
    </xf>
    <xf numFmtId="0" fontId="18" fillId="0" borderId="2" xfId="6" applyNumberFormat="1" applyFont="1" applyBorder="1" applyAlignment="1" applyProtection="1">
      <alignment horizontal="center" vertical="center" wrapText="1"/>
      <protection locked="0"/>
    </xf>
    <xf numFmtId="0" fontId="18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6" applyNumberFormat="1" applyFont="1" applyBorder="1" applyAlignment="1" applyProtection="1">
      <alignment horizontal="center" vertical="center" wrapText="1"/>
    </xf>
    <xf numFmtId="0" fontId="18" fillId="0" borderId="6" xfId="6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1" fontId="21" fillId="0" borderId="2" xfId="0" applyNumberFormat="1" applyFont="1" applyBorder="1" applyAlignment="1">
      <alignment horizontal="center"/>
    </xf>
    <xf numFmtId="0" fontId="13" fillId="0" borderId="6" xfId="0" applyNumberFormat="1" applyFont="1" applyBorder="1" applyAlignment="1" applyProtection="1">
      <alignment horizontal="center"/>
      <protection locked="0"/>
    </xf>
    <xf numFmtId="0" fontId="18" fillId="0" borderId="2" xfId="0" applyNumberFormat="1" applyFont="1" applyFill="1" applyBorder="1" applyAlignment="1">
      <alignment horizontal="center" vertical="top" wrapText="1"/>
    </xf>
    <xf numFmtId="0" fontId="32" fillId="0" borderId="0" xfId="4" applyFont="1" applyProtection="1">
      <protection locked="0"/>
    </xf>
    <xf numFmtId="49" fontId="30" fillId="0" borderId="2" xfId="0" applyNumberFormat="1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6" applyAlignment="1" applyProtection="1">
      <alignment horizontal="center"/>
      <protection locked="0"/>
    </xf>
    <xf numFmtId="0" fontId="13" fillId="0" borderId="0" xfId="6" applyProtection="1">
      <protection locked="0"/>
    </xf>
    <xf numFmtId="0" fontId="13" fillId="0" borderId="0" xfId="6" applyAlignment="1" applyProtection="1">
      <alignment horizontal="center" wrapText="1"/>
      <protection locked="0"/>
    </xf>
    <xf numFmtId="0" fontId="13" fillId="0" borderId="0" xfId="6" applyFont="1" applyAlignment="1" applyProtection="1">
      <alignment horizontal="center"/>
      <protection locked="0"/>
    </xf>
    <xf numFmtId="0" fontId="13" fillId="0" borderId="0" xfId="6" applyFont="1" applyAlignment="1" applyProtection="1">
      <alignment horizontal="center" wrapText="1"/>
      <protection locked="0"/>
    </xf>
    <xf numFmtId="0" fontId="12" fillId="0" borderId="0" xfId="6" applyFont="1" applyAlignment="1" applyProtection="1">
      <alignment horizontal="left"/>
      <protection locked="0"/>
    </xf>
    <xf numFmtId="0" fontId="13" fillId="0" borderId="0" xfId="6" applyFont="1" applyProtection="1">
      <protection locked="0"/>
    </xf>
    <xf numFmtId="0" fontId="15" fillId="0" borderId="0" xfId="6" applyFont="1" applyAlignment="1" applyProtection="1">
      <alignment horizontal="center" vertical="center" wrapText="1"/>
      <protection locked="0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18" fillId="0" borderId="2" xfId="6" applyFont="1" applyBorder="1" applyAlignment="1" applyProtection="1">
      <alignment horizontal="center"/>
      <protection locked="0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0" fontId="24" fillId="0" borderId="2" xfId="6" applyFont="1" applyBorder="1" applyAlignment="1" applyProtection="1">
      <alignment horizontal="center" vertical="center" wrapText="1"/>
    </xf>
    <xf numFmtId="0" fontId="18" fillId="0" borderId="0" xfId="6" applyFont="1" applyAlignment="1" applyProtection="1">
      <alignment horizontal="center"/>
    </xf>
    <xf numFmtId="0" fontId="18" fillId="0" borderId="0" xfId="6" applyFont="1" applyProtection="1">
      <protection locked="0"/>
    </xf>
    <xf numFmtId="0" fontId="24" fillId="0" borderId="0" xfId="6" applyFont="1" applyAlignment="1" applyProtection="1">
      <alignment horizontal="center"/>
    </xf>
    <xf numFmtId="49" fontId="20" fillId="2" borderId="2" xfId="0" applyNumberFormat="1" applyFont="1" applyFill="1" applyBorder="1" applyAlignment="1">
      <alignment vertical="center"/>
    </xf>
    <xf numFmtId="0" fontId="13" fillId="0" borderId="6" xfId="6" applyFont="1" applyBorder="1" applyAlignment="1" applyProtection="1">
      <alignment horizontal="center"/>
      <protection locked="0"/>
    </xf>
    <xf numFmtId="0" fontId="13" fillId="0" borderId="6" xfId="6" applyFont="1" applyBorder="1" applyAlignment="1" applyProtection="1">
      <alignment horizontal="center" wrapText="1"/>
      <protection locked="0"/>
    </xf>
    <xf numFmtId="0" fontId="18" fillId="0" borderId="0" xfId="6" applyFont="1" applyAlignment="1" applyProtection="1">
      <alignment horizontal="center"/>
      <protection locked="0"/>
    </xf>
    <xf numFmtId="0" fontId="13" fillId="0" borderId="6" xfId="6" applyBorder="1" applyAlignment="1" applyProtection="1">
      <alignment horizontal="center"/>
      <protection locked="0"/>
    </xf>
    <xf numFmtId="0" fontId="13" fillId="0" borderId="6" xfId="6" applyBorder="1" applyAlignment="1" applyProtection="1">
      <alignment horizontal="center" wrapText="1"/>
      <protection locked="0"/>
    </xf>
    <xf numFmtId="0" fontId="18" fillId="2" borderId="2" xfId="6" applyFont="1" applyFill="1" applyBorder="1" applyAlignment="1" applyProtection="1">
      <alignment horizontal="center" vertical="center" wrapText="1"/>
    </xf>
    <xf numFmtId="0" fontId="18" fillId="0" borderId="0" xfId="6" applyFont="1" applyProtection="1"/>
    <xf numFmtId="0" fontId="32" fillId="0" borderId="0" xfId="6" applyFont="1" applyProtection="1"/>
    <xf numFmtId="0" fontId="18" fillId="0" borderId="6" xfId="6" applyFont="1" applyBorder="1" applyAlignment="1" applyProtection="1">
      <alignment horizontal="center" vertical="center" wrapText="1"/>
    </xf>
    <xf numFmtId="0" fontId="18" fillId="0" borderId="6" xfId="6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24" fillId="0" borderId="6" xfId="6" applyFont="1" applyBorder="1" applyAlignment="1" applyProtection="1">
      <alignment horizontal="center" vertical="center" wrapText="1"/>
    </xf>
    <xf numFmtId="0" fontId="18" fillId="0" borderId="2" xfId="6" applyFont="1" applyBorder="1" applyAlignment="1">
      <alignment horizontal="center"/>
    </xf>
    <xf numFmtId="0" fontId="18" fillId="0" borderId="2" xfId="6" applyFont="1" applyFill="1" applyBorder="1" applyAlignment="1">
      <alignment horizontal="center" wrapText="1"/>
    </xf>
    <xf numFmtId="0" fontId="33" fillId="0" borderId="2" xfId="1" applyFont="1" applyFill="1" applyBorder="1" applyAlignment="1">
      <alignment horizontal="center" vertical="center"/>
    </xf>
    <xf numFmtId="0" fontId="18" fillId="0" borderId="2" xfId="2" applyFont="1" applyBorder="1" applyAlignment="1">
      <alignment horizontal="center"/>
    </xf>
    <xf numFmtId="0" fontId="18" fillId="0" borderId="2" xfId="6" applyFont="1" applyBorder="1" applyAlignment="1">
      <alignment horizontal="center" wrapText="1"/>
    </xf>
    <xf numFmtId="0" fontId="18" fillId="0" borderId="2" xfId="6" applyFont="1" applyBorder="1" applyAlignment="1" applyProtection="1">
      <alignment horizontal="center" wrapText="1"/>
      <protection locked="0"/>
    </xf>
    <xf numFmtId="0" fontId="18" fillId="0" borderId="2" xfId="6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wrapText="1"/>
    </xf>
    <xf numFmtId="0" fontId="18" fillId="2" borderId="2" xfId="2" applyFont="1" applyFill="1" applyBorder="1" applyAlignment="1">
      <alignment horizontal="center" wrapText="1"/>
    </xf>
    <xf numFmtId="0" fontId="33" fillId="0" borderId="2" xfId="2" applyFont="1" applyBorder="1" applyAlignment="1">
      <alignment horizontal="center" vertical="top" wrapText="1"/>
    </xf>
    <xf numFmtId="0" fontId="32" fillId="0" borderId="2" xfId="6" applyFont="1" applyBorder="1" applyAlignment="1" applyProtection="1">
      <alignment horizontal="center" vertical="center" wrapText="1"/>
      <protection locked="0"/>
    </xf>
    <xf numFmtId="165" fontId="18" fillId="0" borderId="2" xfId="2" applyNumberFormat="1" applyFont="1" applyBorder="1" applyAlignment="1">
      <alignment horizontal="center"/>
    </xf>
    <xf numFmtId="1" fontId="18" fillId="0" borderId="2" xfId="2" applyNumberFormat="1" applyFont="1" applyBorder="1" applyAlignment="1">
      <alignment horizontal="center"/>
    </xf>
    <xf numFmtId="165" fontId="18" fillId="0" borderId="2" xfId="6" applyNumberFormat="1" applyFont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wrapText="1"/>
    </xf>
    <xf numFmtId="0" fontId="13" fillId="0" borderId="6" xfId="6" applyFont="1" applyBorder="1" applyAlignment="1" applyProtection="1">
      <alignment horizontal="center" vertical="center"/>
      <protection locked="0"/>
    </xf>
    <xf numFmtId="0" fontId="13" fillId="0" borderId="6" xfId="6" applyFont="1" applyBorder="1" applyAlignment="1" applyProtection="1">
      <alignment horizontal="center" vertical="center"/>
    </xf>
    <xf numFmtId="0" fontId="12" fillId="0" borderId="2" xfId="2" applyFont="1" applyBorder="1" applyAlignment="1">
      <alignment horizontal="center"/>
    </xf>
    <xf numFmtId="0" fontId="13" fillId="0" borderId="6" xfId="6" applyFont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>
      <alignment horizontal="left" vertical="center" wrapText="1"/>
    </xf>
    <xf numFmtId="0" fontId="18" fillId="0" borderId="2" xfId="6" applyNumberFormat="1" applyFont="1" applyFill="1" applyBorder="1" applyAlignment="1">
      <alignment horizontal="center"/>
    </xf>
    <xf numFmtId="0" fontId="18" fillId="0" borderId="2" xfId="6" applyFont="1" applyFill="1" applyBorder="1" applyAlignment="1" applyProtection="1">
      <alignment horizontal="center" wrapText="1"/>
      <protection locked="0"/>
    </xf>
    <xf numFmtId="0" fontId="18" fillId="0" borderId="2" xfId="6" applyFont="1" applyFill="1" applyBorder="1" applyAlignment="1">
      <alignment horizontal="center"/>
    </xf>
    <xf numFmtId="0" fontId="18" fillId="0" borderId="2" xfId="6" applyFont="1" applyBorder="1" applyAlignment="1" applyProtection="1">
      <alignment horizontal="center" wrapText="1"/>
    </xf>
    <xf numFmtId="0" fontId="18" fillId="0" borderId="2" xfId="6" applyFont="1" applyBorder="1" applyProtection="1">
      <protection locked="0"/>
    </xf>
    <xf numFmtId="0" fontId="28" fillId="0" borderId="2" xfId="0" applyFont="1" applyFill="1" applyBorder="1"/>
    <xf numFmtId="165" fontId="18" fillId="0" borderId="2" xfId="6" applyNumberFormat="1" applyFont="1" applyBorder="1" applyAlignment="1">
      <alignment horizontal="center" wrapText="1"/>
    </xf>
    <xf numFmtId="49" fontId="28" fillId="0" borderId="2" xfId="0" applyNumberFormat="1" applyFont="1" applyFill="1" applyBorder="1" applyAlignment="1">
      <alignment vertical="center"/>
    </xf>
    <xf numFmtId="165" fontId="18" fillId="0" borderId="2" xfId="6" applyNumberFormat="1" applyFont="1" applyBorder="1" applyAlignment="1" applyProtection="1">
      <alignment horizontal="center" wrapText="1"/>
      <protection locked="0"/>
    </xf>
    <xf numFmtId="0" fontId="22" fillId="0" borderId="2" xfId="6" applyFont="1" applyFill="1" applyBorder="1" applyAlignment="1" applyProtection="1">
      <alignment horizontal="center" wrapText="1"/>
      <protection locked="0"/>
    </xf>
    <xf numFmtId="0" fontId="28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/>
    <xf numFmtId="0" fontId="30" fillId="0" borderId="2" xfId="0" applyFont="1" applyFill="1" applyBorder="1" applyAlignment="1">
      <alignment horizontal="left" vertical="center" wrapText="1"/>
    </xf>
    <xf numFmtId="0" fontId="18" fillId="0" borderId="2" xfId="6" applyNumberFormat="1" applyFont="1" applyBorder="1" applyAlignment="1">
      <alignment horizontal="center"/>
    </xf>
    <xf numFmtId="1" fontId="18" fillId="0" borderId="2" xfId="6" applyNumberFormat="1" applyFont="1" applyBorder="1" applyAlignment="1">
      <alignment horizontal="center"/>
    </xf>
    <xf numFmtId="0" fontId="13" fillId="0" borderId="2" xfId="6" applyFont="1" applyBorder="1" applyAlignment="1" applyProtection="1">
      <alignment horizontal="center" vertical="center"/>
      <protection locked="0"/>
    </xf>
    <xf numFmtId="0" fontId="18" fillId="0" borderId="2" xfId="6" applyNumberFormat="1" applyFont="1" applyBorder="1" applyAlignment="1" applyProtection="1">
      <alignment horizontal="center" wrapText="1"/>
      <protection locked="0"/>
    </xf>
    <xf numFmtId="0" fontId="18" fillId="0" borderId="2" xfId="6" applyNumberFormat="1" applyFont="1" applyBorder="1" applyAlignment="1" applyProtection="1">
      <alignment horizontal="center" wrapText="1"/>
    </xf>
    <xf numFmtId="0" fontId="18" fillId="0" borderId="2" xfId="6" applyNumberFormat="1" applyFont="1" applyBorder="1" applyAlignment="1">
      <alignment horizontal="center" wrapText="1"/>
    </xf>
    <xf numFmtId="0" fontId="18" fillId="0" borderId="2" xfId="2" applyFont="1" applyFill="1" applyBorder="1" applyAlignment="1">
      <alignment horizontal="center"/>
    </xf>
    <xf numFmtId="165" fontId="18" fillId="0" borderId="2" xfId="6" applyNumberFormat="1" applyFont="1" applyBorder="1" applyAlignment="1">
      <alignment horizontal="center"/>
    </xf>
    <xf numFmtId="1" fontId="18" fillId="0" borderId="2" xfId="6" applyNumberFormat="1" applyFont="1" applyBorder="1" applyAlignment="1" applyProtection="1">
      <alignment horizontal="center" wrapText="1"/>
    </xf>
    <xf numFmtId="49" fontId="28" fillId="0" borderId="2" xfId="0" applyNumberFormat="1" applyFont="1" applyBorder="1" applyAlignment="1">
      <alignment vertical="center"/>
    </xf>
    <xf numFmtId="0" fontId="18" fillId="0" borderId="2" xfId="6" applyNumberFormat="1" applyFont="1" applyFill="1" applyBorder="1" applyAlignment="1">
      <alignment horizontal="center" wrapText="1"/>
    </xf>
    <xf numFmtId="0" fontId="22" fillId="0" borderId="2" xfId="6" applyFont="1" applyBorder="1" applyAlignment="1" applyProtection="1">
      <alignment horizontal="center" wrapText="1"/>
      <protection locked="0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49" fontId="18" fillId="0" borderId="2" xfId="6" applyNumberFormat="1" applyFont="1" applyFill="1" applyBorder="1" applyAlignment="1">
      <alignment horizontal="center" wrapText="1"/>
    </xf>
    <xf numFmtId="0" fontId="18" fillId="0" borderId="2" xfId="6" applyNumberFormat="1" applyFont="1" applyFill="1" applyBorder="1" applyAlignment="1" applyProtection="1">
      <alignment horizontal="center" wrapText="1"/>
    </xf>
    <xf numFmtId="0" fontId="18" fillId="0" borderId="2" xfId="6" applyNumberFormat="1" applyFont="1" applyFill="1" applyBorder="1" applyAlignment="1" applyProtection="1">
      <alignment horizontal="center" wrapText="1"/>
      <protection locked="0"/>
    </xf>
    <xf numFmtId="0" fontId="18" fillId="0" borderId="2" xfId="6" applyFont="1" applyFill="1" applyBorder="1" applyAlignment="1" applyProtection="1">
      <alignment horizontal="center" wrapText="1"/>
    </xf>
    <xf numFmtId="1" fontId="18" fillId="0" borderId="2" xfId="6" applyNumberFormat="1" applyFont="1" applyFill="1" applyBorder="1" applyAlignment="1">
      <alignment horizontal="center"/>
    </xf>
    <xf numFmtId="0" fontId="18" fillId="0" borderId="2" xfId="6" applyFont="1" applyFill="1" applyBorder="1" applyAlignment="1" applyProtection="1">
      <alignment horizontal="center"/>
      <protection locked="0"/>
    </xf>
    <xf numFmtId="49" fontId="28" fillId="0" borderId="2" xfId="0" applyNumberFormat="1" applyFont="1" applyFill="1" applyBorder="1" applyAlignment="1">
      <alignment vertical="top"/>
    </xf>
    <xf numFmtId="0" fontId="18" fillId="0" borderId="0" xfId="6" applyFont="1" applyFill="1" applyProtection="1"/>
    <xf numFmtId="0" fontId="18" fillId="0" borderId="0" xfId="6" applyFont="1" applyFill="1" applyProtection="1">
      <protection locked="0"/>
    </xf>
    <xf numFmtId="165" fontId="18" fillId="0" borderId="2" xfId="6" applyNumberFormat="1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vertical="top"/>
    </xf>
    <xf numFmtId="49" fontId="29" fillId="2" borderId="9" xfId="0" applyNumberFormat="1" applyFont="1" applyFill="1" applyBorder="1" applyAlignment="1">
      <alignment vertical="top"/>
    </xf>
    <xf numFmtId="0" fontId="18" fillId="0" borderId="6" xfId="6" applyFont="1" applyFill="1" applyBorder="1" applyAlignment="1">
      <alignment horizontal="center"/>
    </xf>
    <xf numFmtId="0" fontId="18" fillId="0" borderId="6" xfId="6" applyFont="1" applyFill="1" applyBorder="1" applyAlignment="1">
      <alignment horizontal="center" wrapText="1"/>
    </xf>
    <xf numFmtId="0" fontId="18" fillId="0" borderId="6" xfId="6" applyFont="1" applyFill="1" applyBorder="1" applyAlignment="1" applyProtection="1">
      <alignment horizontal="center" wrapText="1"/>
      <protection locked="0"/>
    </xf>
    <xf numFmtId="0" fontId="18" fillId="0" borderId="6" xfId="6" applyNumberFormat="1" applyFont="1" applyFill="1" applyBorder="1" applyAlignment="1">
      <alignment horizontal="center" wrapText="1"/>
    </xf>
    <xf numFmtId="165" fontId="18" fillId="0" borderId="6" xfId="6" applyNumberFormat="1" applyFont="1" applyFill="1" applyBorder="1" applyAlignment="1" applyProtection="1">
      <alignment horizontal="center" wrapText="1"/>
    </xf>
    <xf numFmtId="0" fontId="18" fillId="0" borderId="6" xfId="6" applyFont="1" applyFill="1" applyBorder="1" applyAlignment="1" applyProtection="1">
      <alignment horizontal="center" wrapText="1"/>
    </xf>
    <xf numFmtId="0" fontId="21" fillId="0" borderId="2" xfId="96" applyFont="1" applyBorder="1" applyAlignment="1">
      <alignment horizontal="center"/>
    </xf>
    <xf numFmtId="0" fontId="18" fillId="0" borderId="6" xfId="6" applyNumberFormat="1" applyFont="1" applyFill="1" applyBorder="1" applyAlignment="1" applyProtection="1">
      <alignment horizontal="center" wrapText="1"/>
    </xf>
    <xf numFmtId="0" fontId="18" fillId="0" borderId="6" xfId="6" applyNumberFormat="1" applyFont="1" applyFill="1" applyBorder="1" applyAlignment="1" applyProtection="1">
      <alignment horizontal="center" wrapText="1"/>
      <protection locked="0"/>
    </xf>
    <xf numFmtId="0" fontId="18" fillId="0" borderId="6" xfId="6" applyNumberFormat="1" applyFont="1" applyFill="1" applyBorder="1" applyAlignment="1">
      <alignment horizontal="center"/>
    </xf>
    <xf numFmtId="0" fontId="13" fillId="0" borderId="2" xfId="6" applyBorder="1" applyAlignment="1" applyProtection="1">
      <alignment horizontal="center"/>
      <protection locked="0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22" fillId="0" borderId="2" xfId="4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32" fillId="0" borderId="2" xfId="4" applyNumberFormat="1" applyFont="1" applyBorder="1" applyAlignment="1" applyProtection="1">
      <alignment horizontal="center" vertical="center" wrapText="1"/>
      <protection locked="0"/>
    </xf>
    <xf numFmtId="0" fontId="22" fillId="0" borderId="2" xfId="4" applyNumberFormat="1" applyFont="1" applyBorder="1" applyAlignment="1" applyProtection="1">
      <alignment horizontal="center" vertical="center" wrapText="1"/>
      <protection locked="0"/>
    </xf>
    <xf numFmtId="0" fontId="22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6" applyFont="1" applyFill="1" applyBorder="1" applyAlignment="1" applyProtection="1">
      <alignment horizontal="center" vertical="center" wrapText="1"/>
    </xf>
    <xf numFmtId="0" fontId="22" fillId="0" borderId="6" xfId="6" applyFont="1" applyFill="1" applyBorder="1" applyAlignment="1" applyProtection="1">
      <alignment horizontal="center" vertical="center" wrapText="1"/>
    </xf>
    <xf numFmtId="0" fontId="22" fillId="0" borderId="2" xfId="6" applyFont="1" applyFill="1" applyBorder="1" applyAlignment="1" applyProtection="1">
      <alignment horizontal="center" vertical="center" wrapText="1"/>
      <protection locked="0"/>
    </xf>
    <xf numFmtId="0" fontId="22" fillId="0" borderId="6" xfId="4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Fill="1" applyAlignment="1" applyProtection="1">
      <alignment horizontal="left"/>
      <protection locked="0"/>
    </xf>
    <xf numFmtId="0" fontId="15" fillId="0" borderId="2" xfId="4" applyFont="1" applyFill="1" applyBorder="1" applyAlignment="1" applyProtection="1">
      <alignment horizontal="center" vertical="center" wrapText="1"/>
      <protection locked="0"/>
    </xf>
    <xf numFmtId="0" fontId="27" fillId="0" borderId="6" xfId="4" applyFill="1" applyBorder="1" applyAlignment="1" applyProtection="1">
      <alignment horizontal="center"/>
      <protection locked="0"/>
    </xf>
    <xf numFmtId="0" fontId="27" fillId="0" borderId="0" xfId="4" applyFill="1" applyAlignment="1" applyProtection="1">
      <alignment horizontal="center"/>
      <protection locked="0"/>
    </xf>
    <xf numFmtId="0" fontId="22" fillId="0" borderId="2" xfId="6" applyNumberFormat="1" applyFont="1" applyFill="1" applyBorder="1" applyAlignment="1" applyProtection="1">
      <alignment horizontal="center" wrapText="1"/>
      <protection locked="0"/>
    </xf>
    <xf numFmtId="0" fontId="18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top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</xf>
    <xf numFmtId="0" fontId="22" fillId="0" borderId="2" xfId="6" applyFont="1" applyBorder="1" applyAlignment="1" applyProtection="1">
      <alignment horizontal="center" vertical="center" wrapText="1"/>
      <protection locked="0"/>
    </xf>
    <xf numFmtId="0" fontId="18" fillId="3" borderId="2" xfId="6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top" wrapText="1"/>
    </xf>
    <xf numFmtId="0" fontId="22" fillId="0" borderId="6" xfId="4" applyFont="1" applyFill="1" applyBorder="1" applyAlignment="1" applyProtection="1">
      <alignment horizontal="center" vertical="center" wrapText="1"/>
    </xf>
    <xf numFmtId="0" fontId="22" fillId="0" borderId="2" xfId="4" applyFont="1" applyFill="1" applyBorder="1" applyAlignment="1" applyProtection="1">
      <alignment horizontal="center" vertical="center" wrapText="1"/>
    </xf>
    <xf numFmtId="0" fontId="22" fillId="0" borderId="2" xfId="6" applyFont="1" applyBorder="1" applyAlignment="1">
      <alignment horizontal="center" wrapText="1"/>
    </xf>
    <xf numFmtId="0" fontId="22" fillId="0" borderId="2" xfId="0" applyNumberFormat="1" applyFont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6" applyFont="1" applyBorder="1" applyAlignment="1" applyProtection="1">
      <alignment horizontal="center"/>
      <protection locked="0"/>
    </xf>
    <xf numFmtId="49" fontId="2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8" fillId="0" borderId="2" xfId="2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/>
    </xf>
    <xf numFmtId="1" fontId="28" fillId="2" borderId="2" xfId="0" applyNumberFormat="1" applyFont="1" applyFill="1" applyBorder="1" applyAlignment="1">
      <alignment horizontal="center"/>
    </xf>
    <xf numFmtId="1" fontId="28" fillId="3" borderId="2" xfId="0" applyNumberFormat="1" applyFont="1" applyFill="1" applyBorder="1" applyAlignment="1">
      <alignment horizontal="center"/>
    </xf>
    <xf numFmtId="0" fontId="13" fillId="0" borderId="0" xfId="11" applyFill="1"/>
    <xf numFmtId="0" fontId="13" fillId="0" borderId="0" xfId="11" applyFill="1" applyAlignment="1">
      <alignment horizontal="center"/>
    </xf>
    <xf numFmtId="0" fontId="13" fillId="0" borderId="0" xfId="11" applyFill="1" applyAlignment="1">
      <alignment horizontal="center" wrapText="1"/>
    </xf>
    <xf numFmtId="0" fontId="12" fillId="0" borderId="0" xfId="11" applyFont="1" applyFill="1" applyAlignment="1">
      <alignment horizontal="left"/>
    </xf>
    <xf numFmtId="0" fontId="15" fillId="0" borderId="0" xfId="11" applyFont="1" applyFill="1" applyAlignment="1">
      <alignment horizontal="center" vertical="center" wrapText="1"/>
    </xf>
    <xf numFmtId="0" fontId="15" fillId="0" borderId="2" xfId="1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49" fontId="20" fillId="0" borderId="2" xfId="11" applyNumberFormat="1" applyFont="1" applyBorder="1" applyAlignment="1">
      <alignment vertical="top"/>
    </xf>
    <xf numFmtId="0" fontId="18" fillId="0" borderId="2" xfId="11" applyFont="1" applyFill="1" applyBorder="1" applyAlignment="1">
      <alignment horizontal="center" vertical="top" wrapText="1"/>
    </xf>
    <xf numFmtId="0" fontId="18" fillId="0" borderId="2" xfId="97" applyFont="1" applyFill="1" applyBorder="1" applyAlignment="1">
      <alignment horizontal="center" vertical="top" wrapText="1"/>
    </xf>
    <xf numFmtId="0" fontId="22" fillId="0" borderId="2" xfId="97" applyFont="1" applyFill="1" applyBorder="1" applyAlignment="1">
      <alignment horizontal="center" vertical="top" wrapText="1"/>
    </xf>
    <xf numFmtId="0" fontId="24" fillId="0" borderId="2" xfId="11" applyNumberFormat="1" applyFont="1" applyFill="1" applyBorder="1" applyAlignment="1" applyProtection="1">
      <alignment horizontal="center" wrapText="1"/>
      <protection locked="0"/>
    </xf>
    <xf numFmtId="0" fontId="18" fillId="0" borderId="0" xfId="11" applyFont="1" applyFill="1" applyProtection="1">
      <protection locked="0"/>
    </xf>
    <xf numFmtId="0" fontId="18" fillId="0" borderId="0" xfId="11" applyFont="1" applyFill="1"/>
    <xf numFmtId="0" fontId="18" fillId="0" borderId="2" xfId="11" applyFont="1" applyFill="1" applyBorder="1" applyAlignment="1">
      <alignment horizontal="center"/>
    </xf>
    <xf numFmtId="0" fontId="18" fillId="0" borderId="6" xfId="11" applyFont="1" applyFill="1" applyBorder="1" applyAlignment="1">
      <alignment horizontal="center" vertical="top" wrapText="1"/>
    </xf>
    <xf numFmtId="0" fontId="18" fillId="0" borderId="6" xfId="11" applyFont="1" applyFill="1" applyBorder="1" applyAlignment="1">
      <alignment horizontal="center" wrapText="1"/>
    </xf>
    <xf numFmtId="0" fontId="13" fillId="0" borderId="0" xfId="11" applyFill="1" applyBorder="1" applyAlignment="1">
      <alignment horizontal="center"/>
    </xf>
    <xf numFmtId="0" fontId="18" fillId="0" borderId="13" xfId="11" applyFont="1" applyFill="1" applyBorder="1" applyAlignment="1">
      <alignment horizontal="center" vertical="top" wrapText="1"/>
    </xf>
    <xf numFmtId="0" fontId="13" fillId="0" borderId="0" xfId="2" applyFill="1" applyAlignment="1">
      <alignment horizontal="center"/>
    </xf>
    <xf numFmtId="0" fontId="13" fillId="0" borderId="0" xfId="2" applyFill="1"/>
    <xf numFmtId="0" fontId="12" fillId="0" borderId="0" xfId="2" applyFont="1" applyFill="1" applyAlignment="1">
      <alignment horizontal="left"/>
    </xf>
    <xf numFmtId="0" fontId="12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 vertical="center" wrapText="1"/>
    </xf>
    <xf numFmtId="49" fontId="20" fillId="0" borderId="7" xfId="11" applyNumberFormat="1" applyFont="1" applyFill="1" applyBorder="1" applyAlignment="1">
      <alignment vertical="top"/>
    </xf>
    <xf numFmtId="0" fontId="18" fillId="0" borderId="2" xfId="2" applyFont="1" applyFill="1" applyBorder="1" applyAlignment="1">
      <alignment horizontal="center" vertical="center" wrapText="1"/>
    </xf>
    <xf numFmtId="1" fontId="18" fillId="0" borderId="2" xfId="11" applyNumberFormat="1" applyFont="1" applyFill="1" applyBorder="1" applyAlignment="1">
      <alignment horizontal="center"/>
    </xf>
    <xf numFmtId="0" fontId="22" fillId="0" borderId="2" xfId="11" applyFont="1" applyFill="1" applyBorder="1" applyAlignment="1">
      <alignment horizontal="center"/>
    </xf>
    <xf numFmtId="0" fontId="18" fillId="0" borderId="0" xfId="2" applyFont="1" applyFill="1"/>
    <xf numFmtId="0" fontId="13" fillId="0" borderId="6" xfId="11" applyFill="1" applyBorder="1" applyAlignment="1">
      <alignment horizontal="center"/>
    </xf>
    <xf numFmtId="0" fontId="13" fillId="0" borderId="0" xfId="2" applyFill="1" applyAlignment="1">
      <alignment horizontal="center" wrapText="1"/>
    </xf>
    <xf numFmtId="0" fontId="35" fillId="0" borderId="2" xfId="1" applyFont="1" applyFill="1" applyBorder="1" applyAlignment="1">
      <alignment horizontal="center" vertical="top"/>
    </xf>
    <xf numFmtId="0" fontId="36" fillId="0" borderId="2" xfId="11" applyFont="1" applyFill="1" applyBorder="1" applyAlignment="1">
      <alignment horizontal="left" vertical="top"/>
    </xf>
    <xf numFmtId="0" fontId="35" fillId="0" borderId="2" xfId="11" applyFont="1" applyFill="1" applyBorder="1" applyAlignment="1">
      <alignment horizontal="center" vertical="top"/>
    </xf>
    <xf numFmtId="0" fontId="22" fillId="0" borderId="2" xfId="11" applyFont="1" applyFill="1" applyBorder="1" applyAlignment="1">
      <alignment horizontal="center" vertical="top"/>
    </xf>
    <xf numFmtId="0" fontId="35" fillId="0" borderId="2" xfId="11" applyNumberFormat="1" applyFont="1" applyFill="1" applyBorder="1" applyAlignment="1">
      <alignment horizontal="center" vertical="top"/>
    </xf>
    <xf numFmtId="0" fontId="31" fillId="0" borderId="2" xfId="11" applyFont="1" applyFill="1" applyBorder="1" applyAlignment="1">
      <alignment vertical="center" wrapText="1"/>
    </xf>
    <xf numFmtId="0" fontId="35" fillId="0" borderId="6" xfId="11" applyFont="1" applyFill="1" applyBorder="1" applyAlignment="1">
      <alignment horizontal="center" vertical="top"/>
    </xf>
    <xf numFmtId="0" fontId="13" fillId="0" borderId="6" xfId="2" applyFont="1" applyFill="1" applyBorder="1" applyAlignment="1">
      <alignment horizontal="center"/>
    </xf>
    <xf numFmtId="0" fontId="24" fillId="0" borderId="6" xfId="98" applyNumberFormat="1" applyFont="1" applyFill="1" applyBorder="1" applyAlignment="1" applyProtection="1">
      <alignment horizontal="center" wrapText="1"/>
      <protection locked="0"/>
    </xf>
    <xf numFmtId="0" fontId="24" fillId="0" borderId="6" xfId="2" applyFont="1" applyFill="1" applyBorder="1" applyAlignment="1">
      <alignment horizontal="center" wrapText="1"/>
    </xf>
    <xf numFmtId="0" fontId="13" fillId="0" borderId="0" xfId="11" applyFont="1" applyFill="1"/>
    <xf numFmtId="0" fontId="13" fillId="0" borderId="6" xfId="2" applyFill="1" applyBorder="1" applyAlignment="1">
      <alignment horizontal="center"/>
    </xf>
    <xf numFmtId="0" fontId="13" fillId="0" borderId="6" xfId="2" applyFill="1" applyBorder="1" applyAlignment="1">
      <alignment horizontal="center" wrapText="1"/>
    </xf>
    <xf numFmtId="0" fontId="20" fillId="0" borderId="2" xfId="11" applyFont="1" applyFill="1" applyBorder="1" applyAlignment="1">
      <alignment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top" wrapText="1"/>
    </xf>
    <xf numFmtId="0" fontId="18" fillId="0" borderId="2" xfId="1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/>
    </xf>
    <xf numFmtId="0" fontId="13" fillId="0" borderId="12" xfId="2" applyFill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top"/>
    </xf>
    <xf numFmtId="0" fontId="20" fillId="0" borderId="2" xfId="11" applyFont="1" applyFill="1" applyBorder="1" applyAlignment="1">
      <alignment horizontal="left" wrapText="1"/>
    </xf>
    <xf numFmtId="0" fontId="31" fillId="0" borderId="2" xfId="11" applyFont="1" applyFill="1" applyBorder="1" applyAlignment="1">
      <alignment horizontal="left" wrapText="1"/>
    </xf>
    <xf numFmtId="0" fontId="24" fillId="0" borderId="2" xfId="11" applyNumberFormat="1" applyFont="1" applyFill="1" applyBorder="1" applyAlignment="1">
      <alignment horizont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7" xfId="11" applyFont="1" applyFill="1" applyBorder="1" applyAlignment="1">
      <alignment horizontal="center" vertical="center" wrapText="1"/>
    </xf>
    <xf numFmtId="0" fontId="16" fillId="0" borderId="8" xfId="11" applyFont="1" applyFill="1" applyBorder="1" applyAlignment="1">
      <alignment horizontal="center" vertical="center" wrapText="1"/>
    </xf>
    <xf numFmtId="0" fontId="16" fillId="0" borderId="9" xfId="1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14" fillId="0" borderId="1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11" applyFont="1" applyFill="1" applyBorder="1" applyAlignment="1">
      <alignment horizontal="center" vertical="center" wrapText="1"/>
    </xf>
    <xf numFmtId="0" fontId="15" fillId="0" borderId="8" xfId="11" applyFont="1" applyFill="1" applyBorder="1" applyAlignment="1">
      <alignment horizontal="center" vertical="center" wrapText="1"/>
    </xf>
    <xf numFmtId="0" fontId="15" fillId="0" borderId="9" xfId="1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3" fillId="0" borderId="7" xfId="2" applyFill="1" applyBorder="1" applyAlignment="1">
      <alignment horizontal="center" vertical="center" wrapText="1"/>
    </xf>
    <xf numFmtId="0" fontId="13" fillId="0" borderId="9" xfId="2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37" fillId="0" borderId="7" xfId="2" applyFont="1" applyFill="1" applyBorder="1" applyAlignment="1">
      <alignment horizontal="center" vertical="center" wrapText="1"/>
    </xf>
    <xf numFmtId="0" fontId="37" fillId="0" borderId="8" xfId="2" applyFont="1" applyFill="1" applyBorder="1" applyAlignment="1">
      <alignment horizontal="center" vertical="center" wrapText="1"/>
    </xf>
    <xf numFmtId="0" fontId="37" fillId="0" borderId="9" xfId="2" applyFont="1" applyFill="1" applyBorder="1" applyAlignment="1">
      <alignment horizontal="center" vertical="center" wrapText="1"/>
    </xf>
    <xf numFmtId="0" fontId="15" fillId="0" borderId="2" xfId="11" applyFont="1" applyFill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17" fillId="0" borderId="3" xfId="11" applyFont="1" applyFill="1" applyBorder="1" applyAlignment="1">
      <alignment horizontal="center" vertical="center" wrapText="1"/>
    </xf>
    <xf numFmtId="0" fontId="17" fillId="0" borderId="4" xfId="11" applyFont="1" applyFill="1" applyBorder="1" applyAlignment="1">
      <alignment horizontal="center" vertical="center" wrapText="1"/>
    </xf>
    <xf numFmtId="0" fontId="17" fillId="0" borderId="5" xfId="11" applyFont="1" applyFill="1" applyBorder="1" applyAlignment="1">
      <alignment horizontal="center" vertical="center" wrapText="1"/>
    </xf>
    <xf numFmtId="0" fontId="17" fillId="0" borderId="10" xfId="11" applyFont="1" applyFill="1" applyBorder="1" applyAlignment="1">
      <alignment horizontal="center" vertical="center" wrapText="1"/>
    </xf>
    <xf numFmtId="0" fontId="17" fillId="0" borderId="11" xfId="11" applyFont="1" applyFill="1" applyBorder="1" applyAlignment="1">
      <alignment horizontal="center" vertical="center" wrapText="1"/>
    </xf>
    <xf numFmtId="0" fontId="17" fillId="0" borderId="12" xfId="11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center"/>
    </xf>
    <xf numFmtId="0" fontId="12" fillId="0" borderId="0" xfId="11" applyFont="1" applyFill="1" applyAlignment="1">
      <alignment horizontal="left"/>
    </xf>
    <xf numFmtId="0" fontId="16" fillId="2" borderId="7" xfId="11" applyFont="1" applyFill="1" applyBorder="1" applyAlignment="1">
      <alignment horizontal="center" vertical="center" wrapText="1"/>
    </xf>
    <xf numFmtId="0" fontId="16" fillId="2" borderId="8" xfId="11" applyFont="1" applyFill="1" applyBorder="1" applyAlignment="1">
      <alignment horizontal="center" vertical="center" wrapText="1"/>
    </xf>
    <xf numFmtId="0" fontId="16" fillId="2" borderId="9" xfId="1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5" fillId="2" borderId="7" xfId="11" applyFont="1" applyFill="1" applyBorder="1" applyAlignment="1">
      <alignment horizontal="center" vertical="center" wrapText="1"/>
    </xf>
    <xf numFmtId="0" fontId="15" fillId="2" borderId="8" xfId="11" applyFont="1" applyFill="1" applyBorder="1" applyAlignment="1">
      <alignment horizontal="center" vertical="center" wrapText="1"/>
    </xf>
    <xf numFmtId="0" fontId="15" fillId="2" borderId="9" xfId="11" applyFont="1" applyFill="1" applyBorder="1" applyAlignment="1">
      <alignment horizontal="center" vertical="center" wrapText="1"/>
    </xf>
    <xf numFmtId="0" fontId="13" fillId="0" borderId="6" xfId="1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horizontal="center" vertical="center" wrapText="1"/>
    </xf>
    <xf numFmtId="0" fontId="15" fillId="0" borderId="1" xfId="11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center" vertical="center" wrapText="1"/>
    </xf>
    <xf numFmtId="0" fontId="15" fillId="2" borderId="2" xfId="11" applyFont="1" applyFill="1" applyBorder="1" applyAlignment="1">
      <alignment horizontal="center" vertical="center" wrapText="1"/>
    </xf>
    <xf numFmtId="0" fontId="27" fillId="0" borderId="7" xfId="4" applyBorder="1" applyAlignment="1" applyProtection="1">
      <alignment horizontal="center" vertical="center" wrapText="1"/>
      <protection locked="0"/>
    </xf>
    <xf numFmtId="0" fontId="27" fillId="0" borderId="9" xfId="4" applyBorder="1" applyAlignment="1" applyProtection="1">
      <alignment horizontal="center" vertical="center" wrapText="1"/>
      <protection locked="0"/>
    </xf>
    <xf numFmtId="0" fontId="15" fillId="0" borderId="0" xfId="4" applyFont="1" applyBorder="1" applyAlignment="1" applyProtection="1">
      <alignment horizontal="center" vertical="center" wrapText="1"/>
      <protection locked="0"/>
    </xf>
    <xf numFmtId="0" fontId="15" fillId="0" borderId="7" xfId="4" applyFont="1" applyBorder="1" applyAlignment="1" applyProtection="1">
      <alignment horizontal="center" vertical="center" wrapText="1"/>
      <protection locked="0"/>
    </xf>
    <xf numFmtId="0" fontId="15" fillId="0" borderId="8" xfId="4" applyFont="1" applyBorder="1" applyAlignment="1" applyProtection="1">
      <alignment horizontal="center" vertical="center" wrapText="1"/>
      <protection locked="0"/>
    </xf>
    <xf numFmtId="0" fontId="15" fillId="0" borderId="9" xfId="4" applyFont="1" applyBorder="1" applyAlignment="1" applyProtection="1">
      <alignment horizontal="center" vertical="center" wrapText="1"/>
      <protection locked="0"/>
    </xf>
    <xf numFmtId="0" fontId="16" fillId="0" borderId="7" xfId="4" applyFont="1" applyBorder="1" applyAlignment="1" applyProtection="1">
      <alignment horizontal="center" vertical="center" wrapText="1"/>
      <protection locked="0"/>
    </xf>
    <xf numFmtId="0" fontId="16" fillId="0" borderId="8" xfId="4" applyFont="1" applyBorder="1" applyAlignment="1" applyProtection="1">
      <alignment horizontal="center" vertical="center" wrapText="1"/>
      <protection locked="0"/>
    </xf>
    <xf numFmtId="0" fontId="16" fillId="0" borderId="9" xfId="4" applyFont="1" applyBorder="1" applyAlignment="1" applyProtection="1">
      <alignment horizontal="center" vertical="center" wrapText="1"/>
      <protection locked="0"/>
    </xf>
    <xf numFmtId="0" fontId="15" fillId="0" borderId="2" xfId="4" applyFont="1" applyBorder="1" applyAlignment="1" applyProtection="1">
      <alignment horizontal="center" vertical="center" wrapText="1"/>
      <protection locked="0"/>
    </xf>
    <xf numFmtId="0" fontId="16" fillId="0" borderId="2" xfId="4" applyFont="1" applyBorder="1" applyAlignment="1" applyProtection="1">
      <alignment horizontal="center" vertical="center" wrapText="1"/>
      <protection locked="0"/>
    </xf>
    <xf numFmtId="0" fontId="17" fillId="0" borderId="3" xfId="4" applyFont="1" applyBorder="1" applyAlignment="1" applyProtection="1">
      <alignment horizontal="center" vertical="center" wrapText="1"/>
      <protection locked="0"/>
    </xf>
    <xf numFmtId="0" fontId="17" fillId="0" borderId="4" xfId="4" applyFont="1" applyBorder="1" applyAlignment="1" applyProtection="1">
      <alignment horizontal="center" vertical="center" wrapText="1"/>
      <protection locked="0"/>
    </xf>
    <xf numFmtId="0" fontId="17" fillId="0" borderId="5" xfId="4" applyFont="1" applyBorder="1" applyAlignment="1" applyProtection="1">
      <alignment horizontal="center" vertical="center" wrapText="1"/>
      <protection locked="0"/>
    </xf>
    <xf numFmtId="0" fontId="17" fillId="0" borderId="10" xfId="4" applyFont="1" applyBorder="1" applyAlignment="1" applyProtection="1">
      <alignment horizontal="center" vertical="center" wrapText="1"/>
      <protection locked="0"/>
    </xf>
    <xf numFmtId="0" fontId="17" fillId="0" borderId="11" xfId="4" applyFont="1" applyBorder="1" applyAlignment="1" applyProtection="1">
      <alignment horizontal="center" vertical="center" wrapText="1"/>
      <protection locked="0"/>
    </xf>
    <xf numFmtId="0" fontId="17" fillId="0" borderId="12" xfId="4" applyFont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left"/>
      <protection locked="0"/>
    </xf>
    <xf numFmtId="0" fontId="14" fillId="0" borderId="1" xfId="4" applyFont="1" applyBorder="1" applyAlignment="1" applyProtection="1">
      <alignment horizontal="center" vertical="center" wrapText="1"/>
      <protection locked="0"/>
    </xf>
    <xf numFmtId="0" fontId="14" fillId="0" borderId="6" xfId="4" applyFont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 applyProtection="1">
      <alignment horizontal="center" vertical="center" wrapText="1"/>
      <protection locked="0"/>
    </xf>
    <xf numFmtId="0" fontId="15" fillId="0" borderId="6" xfId="4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1" fillId="0" borderId="0" xfId="6" applyFont="1" applyAlignment="1" applyProtection="1">
      <alignment horizontal="center"/>
      <protection locked="0"/>
    </xf>
    <xf numFmtId="0" fontId="12" fillId="0" borderId="0" xfId="6" applyFont="1" applyAlignment="1" applyProtection="1">
      <alignment horizontal="left"/>
      <protection locked="0"/>
    </xf>
    <xf numFmtId="0" fontId="14" fillId="0" borderId="1" xfId="6" applyFont="1" applyBorder="1" applyAlignment="1" applyProtection="1">
      <alignment horizontal="center" vertical="center" wrapText="1"/>
      <protection locked="0"/>
    </xf>
    <xf numFmtId="0" fontId="14" fillId="0" borderId="6" xfId="6" applyFont="1" applyBorder="1" applyAlignment="1" applyProtection="1">
      <alignment horizontal="center" vertical="center" wrapText="1"/>
      <protection locked="0"/>
    </xf>
    <xf numFmtId="0" fontId="15" fillId="0" borderId="1" xfId="6" applyFont="1" applyBorder="1" applyAlignment="1" applyProtection="1">
      <alignment horizontal="center" vertical="center" wrapText="1"/>
      <protection locked="0"/>
    </xf>
    <xf numFmtId="0" fontId="15" fillId="0" borderId="6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0" xfId="6" applyFont="1" applyBorder="1" applyAlignment="1" applyProtection="1">
      <alignment horizontal="center" vertical="center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7" fillId="0" borderId="4" xfId="6" applyFont="1" applyBorder="1" applyAlignment="1" applyProtection="1">
      <alignment horizontal="center" vertical="center" wrapText="1"/>
      <protection locked="0"/>
    </xf>
    <xf numFmtId="0" fontId="17" fillId="0" borderId="5" xfId="6" applyFont="1" applyBorder="1" applyAlignment="1" applyProtection="1">
      <alignment horizontal="center" vertical="center" wrapText="1"/>
      <protection locked="0"/>
    </xf>
    <xf numFmtId="0" fontId="17" fillId="0" borderId="10" xfId="6" applyFont="1" applyBorder="1" applyAlignment="1" applyProtection="1">
      <alignment horizontal="center" vertical="center" wrapText="1"/>
      <protection locked="0"/>
    </xf>
    <xf numFmtId="0" fontId="17" fillId="0" borderId="11" xfId="6" applyFont="1" applyBorder="1" applyAlignment="1" applyProtection="1">
      <alignment horizontal="center" vertical="center" wrapText="1"/>
      <protection locked="0"/>
    </xf>
    <xf numFmtId="0" fontId="17" fillId="0" borderId="12" xfId="6" applyFont="1" applyBorder="1" applyAlignment="1" applyProtection="1">
      <alignment horizontal="center" vertical="center" wrapText="1"/>
      <protection locked="0"/>
    </xf>
    <xf numFmtId="0" fontId="13" fillId="0" borderId="7" xfId="6" applyBorder="1" applyAlignment="1" applyProtection="1">
      <alignment horizontal="center" vertical="center" wrapText="1"/>
      <protection locked="0"/>
    </xf>
    <xf numFmtId="0" fontId="13" fillId="0" borderId="9" xfId="6" applyBorder="1" applyAlignment="1" applyProtection="1">
      <alignment horizontal="center" vertical="center" wrapText="1"/>
      <protection locked="0"/>
    </xf>
    <xf numFmtId="0" fontId="16" fillId="0" borderId="7" xfId="6" applyFont="1" applyBorder="1" applyAlignment="1" applyProtection="1">
      <alignment horizontal="center" vertical="center" wrapText="1"/>
      <protection locked="0"/>
    </xf>
    <xf numFmtId="0" fontId="16" fillId="0" borderId="8" xfId="6" applyFont="1" applyBorder="1" applyAlignment="1" applyProtection="1">
      <alignment horizontal="center" vertical="center" wrapText="1"/>
      <protection locked="0"/>
    </xf>
    <xf numFmtId="0" fontId="16" fillId="0" borderId="9" xfId="6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6" applyFont="1" applyBorder="1" applyAlignment="1" applyProtection="1">
      <alignment horizontal="center" vertical="center" wrapText="1"/>
      <protection locked="0"/>
    </xf>
    <xf numFmtId="0" fontId="15" fillId="0" borderId="8" xfId="6" applyFont="1" applyBorder="1" applyAlignment="1" applyProtection="1">
      <alignment horizontal="center" vertical="center" wrapText="1"/>
      <protection locked="0"/>
    </xf>
    <xf numFmtId="0" fontId="15" fillId="0" borderId="9" xfId="6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19" fillId="0" borderId="2" xfId="6" applyFont="1" applyBorder="1" applyAlignment="1" applyProtection="1">
      <alignment horizontal="center" vertical="center" wrapText="1"/>
      <protection locked="0"/>
    </xf>
    <xf numFmtId="0" fontId="19" fillId="0" borderId="7" xfId="6" applyFont="1" applyBorder="1" applyAlignment="1" applyProtection="1">
      <alignment horizontal="center" vertical="center" wrapText="1"/>
      <protection locked="0"/>
    </xf>
    <xf numFmtId="0" fontId="19" fillId="0" borderId="8" xfId="6" applyFont="1" applyBorder="1" applyAlignment="1" applyProtection="1">
      <alignment horizontal="center" vertical="center" wrapText="1"/>
      <protection locked="0"/>
    </xf>
    <xf numFmtId="0" fontId="19" fillId="0" borderId="9" xfId="6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9" fillId="0" borderId="2" xfId="4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3" fillId="0" borderId="7" xfId="6" applyFont="1" applyBorder="1" applyAlignment="1" applyProtection="1">
      <alignment horizontal="center" vertical="center" wrapText="1"/>
      <protection locked="0"/>
    </xf>
    <xf numFmtId="0" fontId="13" fillId="0" borderId="9" xfId="6" applyFont="1" applyBorder="1" applyAlignment="1" applyProtection="1">
      <alignment horizontal="center" vertical="center" wrapText="1"/>
      <protection locked="0"/>
    </xf>
    <xf numFmtId="0" fontId="16" fillId="0" borderId="7" xfId="6" applyFont="1" applyFill="1" applyBorder="1" applyAlignment="1" applyProtection="1">
      <alignment horizontal="center" vertical="center" wrapText="1"/>
      <protection locked="0"/>
    </xf>
    <xf numFmtId="0" fontId="16" fillId="0" borderId="8" xfId="6" applyFont="1" applyFill="1" applyBorder="1" applyAlignment="1" applyProtection="1">
      <alignment horizontal="center" vertical="center" wrapText="1"/>
      <protection locked="0"/>
    </xf>
    <xf numFmtId="0" fontId="16" fillId="0" borderId="9" xfId="6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38" fillId="2" borderId="7" xfId="0" applyFont="1" applyFill="1" applyBorder="1" applyAlignment="1" applyProtection="1">
      <alignment horizontal="center" vertical="center" wrapText="1"/>
      <protection locked="0"/>
    </xf>
    <xf numFmtId="0" fontId="38" fillId="2" borderId="8" xfId="0" applyFont="1" applyFill="1" applyBorder="1" applyAlignment="1" applyProtection="1">
      <alignment horizontal="center" vertical="center" wrapText="1"/>
      <protection locked="0"/>
    </xf>
    <xf numFmtId="0" fontId="38" fillId="2" borderId="9" xfId="0" applyFont="1" applyFill="1" applyBorder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39" fillId="2" borderId="9" xfId="0" applyFont="1" applyFill="1" applyBorder="1" applyAlignment="1" applyProtection="1">
      <alignment horizontal="center" vertical="center" wrapText="1"/>
      <protection locked="0"/>
    </xf>
    <xf numFmtId="0" fontId="40" fillId="2" borderId="7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 applyProtection="1">
      <alignment horizontal="center" vertical="center" wrapText="1"/>
      <protection locked="0"/>
    </xf>
    <xf numFmtId="0" fontId="40" fillId="2" borderId="9" xfId="0" applyFont="1" applyFill="1" applyBorder="1" applyAlignment="1" applyProtection="1">
      <alignment horizontal="center" vertical="center" wrapText="1"/>
      <protection locked="0"/>
    </xf>
    <xf numFmtId="0" fontId="41" fillId="0" borderId="7" xfId="0" applyFont="1" applyBorder="1" applyAlignment="1" applyProtection="1">
      <alignment horizontal="center" vertical="center" wrapText="1"/>
      <protection locked="0"/>
    </xf>
    <xf numFmtId="0" fontId="41" fillId="0" borderId="8" xfId="0" applyFont="1" applyBorder="1" applyAlignment="1" applyProtection="1">
      <alignment horizontal="center" vertical="center" wrapText="1"/>
      <protection locked="0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2" fillId="0" borderId="7" xfId="0" applyFont="1" applyBorder="1" applyAlignment="1" applyProtection="1">
      <alignment horizontal="center" vertical="center" wrapText="1"/>
      <protection locked="0"/>
    </xf>
    <xf numFmtId="0" fontId="42" fillId="0" borderId="8" xfId="0" applyFont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 applyProtection="1">
      <alignment horizontal="center" vertical="center" wrapText="1"/>
      <protection locked="0"/>
    </xf>
    <xf numFmtId="0" fontId="42" fillId="2" borderId="7" xfId="0" applyFont="1" applyFill="1" applyBorder="1" applyAlignment="1" applyProtection="1">
      <alignment horizontal="center" vertical="center" wrapText="1"/>
      <protection locked="0"/>
    </xf>
    <xf numFmtId="0" fontId="42" fillId="2" borderId="8" xfId="0" applyFont="1" applyFill="1" applyBorder="1" applyAlignment="1" applyProtection="1">
      <alignment horizontal="center" vertical="center" wrapText="1"/>
      <protection locked="0"/>
    </xf>
    <xf numFmtId="0" fontId="42" fillId="2" borderId="9" xfId="0" applyFont="1" applyFill="1" applyBorder="1" applyAlignment="1" applyProtection="1">
      <alignment horizontal="center" vertical="center" wrapText="1"/>
      <protection locked="0"/>
    </xf>
    <xf numFmtId="0" fontId="41" fillId="2" borderId="7" xfId="0" applyFont="1" applyFill="1" applyBorder="1" applyAlignment="1" applyProtection="1">
      <alignment horizontal="center" vertical="center" wrapText="1"/>
      <protection locked="0"/>
    </xf>
    <xf numFmtId="0" fontId="41" fillId="2" borderId="8" xfId="0" applyFont="1" applyFill="1" applyBorder="1" applyAlignment="1" applyProtection="1">
      <alignment horizontal="center" vertical="center" wrapText="1"/>
      <protection locked="0"/>
    </xf>
    <xf numFmtId="0" fontId="41" fillId="2" borderId="9" xfId="0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 applyProtection="1">
      <alignment horizontal="center" vertical="center" wrapText="1"/>
      <protection locked="0"/>
    </xf>
    <xf numFmtId="0" fontId="43" fillId="0" borderId="8" xfId="0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center" vertical="center" wrapText="1"/>
      <protection locked="0"/>
    </xf>
    <xf numFmtId="0" fontId="43" fillId="2" borderId="7" xfId="0" applyFont="1" applyFill="1" applyBorder="1" applyAlignment="1" applyProtection="1">
      <alignment horizontal="center" vertical="center" wrapText="1"/>
      <protection locked="0"/>
    </xf>
    <xf numFmtId="0" fontId="43" fillId="2" borderId="8" xfId="0" applyFont="1" applyFill="1" applyBorder="1" applyAlignment="1" applyProtection="1">
      <alignment horizontal="center" vertical="center" wrapText="1"/>
      <protection locked="0"/>
    </xf>
    <xf numFmtId="0" fontId="43" fillId="2" borderId="9" xfId="0" applyFont="1" applyFill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165" fontId="24" fillId="0" borderId="2" xfId="0" applyNumberFormat="1" applyFont="1" applyBorder="1" applyAlignment="1" applyProtection="1">
      <alignment horizontal="center" wrapText="1"/>
    </xf>
    <xf numFmtId="165" fontId="18" fillId="0" borderId="2" xfId="0" applyNumberFormat="1" applyFont="1" applyBorder="1" applyAlignment="1" applyProtection="1">
      <alignment horizontal="center"/>
    </xf>
    <xf numFmtId="0" fontId="18" fillId="2" borderId="2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7" xfId="0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8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Fill="1" applyBorder="1" applyAlignment="1" applyProtection="1">
      <alignment horizontal="center" vertical="center" wrapText="1"/>
      <protection locked="0"/>
    </xf>
    <xf numFmtId="0" fontId="40" fillId="0" borderId="8" xfId="0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left" vertical="top"/>
    </xf>
    <xf numFmtId="0" fontId="18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165" fontId="24" fillId="0" borderId="2" xfId="0" applyNumberFormat="1" applyFont="1" applyBorder="1" applyAlignment="1" applyProtection="1">
      <alignment horizontal="center" vertical="center" wrapText="1"/>
    </xf>
    <xf numFmtId="165" fontId="18" fillId="0" borderId="2" xfId="0" applyNumberFormat="1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1" fontId="18" fillId="0" borderId="2" xfId="0" applyNumberFormat="1" applyFont="1" applyBorder="1" applyAlignment="1" applyProtection="1">
      <alignment horizontal="center" vertical="top" wrapText="1"/>
    </xf>
    <xf numFmtId="165" fontId="24" fillId="0" borderId="2" xfId="0" applyNumberFormat="1" applyFont="1" applyBorder="1" applyAlignment="1" applyProtection="1">
      <alignment horizontal="center" vertical="top" wrapText="1"/>
    </xf>
    <xf numFmtId="0" fontId="22" fillId="0" borderId="2" xfId="0" applyFont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0" fillId="2" borderId="0" xfId="0" applyFill="1"/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45" fillId="2" borderId="7" xfId="0" applyFont="1" applyFill="1" applyBorder="1" applyAlignment="1" applyProtection="1">
      <alignment horizontal="center" vertical="center" wrapText="1"/>
      <protection locked="0"/>
    </xf>
    <xf numFmtId="0" fontId="45" fillId="2" borderId="8" xfId="0" applyFont="1" applyFill="1" applyBorder="1" applyAlignment="1" applyProtection="1">
      <alignment horizontal="center" vertical="center" wrapText="1"/>
      <protection locked="0"/>
    </xf>
    <xf numFmtId="0" fontId="45" fillId="2" borderId="9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vertical="center" wrapText="1"/>
    </xf>
    <xf numFmtId="0" fontId="24" fillId="0" borderId="2" xfId="0" applyNumberFormat="1" applyFont="1" applyBorder="1" applyAlignment="1" applyProtection="1">
      <alignment horizontal="center" wrapText="1"/>
    </xf>
    <xf numFmtId="0" fontId="21" fillId="0" borderId="2" xfId="0" applyFont="1" applyBorder="1" applyAlignment="1">
      <alignment vertical="center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/>
    </xf>
    <xf numFmtId="49" fontId="29" fillId="0" borderId="2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</cellXfs>
  <cellStyles count="99">
    <cellStyle name="Обычный" xfId="0" builtinId="0"/>
    <cellStyle name="Обычный 2" xfId="1"/>
    <cellStyle name="Обычный 2 2" xfId="11"/>
    <cellStyle name="Обычный 2 3" xfId="16"/>
    <cellStyle name="Обычный 3" xfId="2"/>
    <cellStyle name="Обычный 4" xfId="3"/>
    <cellStyle name="Обычный 4 10" xfId="61"/>
    <cellStyle name="Обычный 4 11" xfId="82"/>
    <cellStyle name="Обычный 4 2" xfId="9"/>
    <cellStyle name="Обычный 4 2 2" xfId="14"/>
    <cellStyle name="Обычный 4 2 2 2" xfId="23"/>
    <cellStyle name="Обычный 4 2 2 2 2" xfId="51"/>
    <cellStyle name="Обычный 4 2 2 2 3" xfId="72"/>
    <cellStyle name="Обычный 4 2 2 2 4" xfId="93"/>
    <cellStyle name="Обычный 4 2 2 3" xfId="30"/>
    <cellStyle name="Обычный 4 2 2 3 2" xfId="58"/>
    <cellStyle name="Обычный 4 2 2 3 3" xfId="79"/>
    <cellStyle name="Обычный 4 2 2 4" xfId="37"/>
    <cellStyle name="Обычный 4 2 2 5" xfId="44"/>
    <cellStyle name="Обычный 4 2 2 6" xfId="65"/>
    <cellStyle name="Обычный 4 2 2 7" xfId="86"/>
    <cellStyle name="Обычный 4 2 3" xfId="18"/>
    <cellStyle name="Обычный 4 2 3 2" xfId="25"/>
    <cellStyle name="Обычный 4 2 3 2 2" xfId="53"/>
    <cellStyle name="Обычный 4 2 3 2 3" xfId="74"/>
    <cellStyle name="Обычный 4 2 3 2 4" xfId="95"/>
    <cellStyle name="Обычный 4 2 3 3" xfId="32"/>
    <cellStyle name="Обычный 4 2 3 3 2" xfId="60"/>
    <cellStyle name="Обычный 4 2 3 3 3" xfId="81"/>
    <cellStyle name="Обычный 4 2 3 4" xfId="39"/>
    <cellStyle name="Обычный 4 2 3 5" xfId="46"/>
    <cellStyle name="Обычный 4 2 3 6" xfId="67"/>
    <cellStyle name="Обычный 4 2 3 7" xfId="88"/>
    <cellStyle name="Обычный 4 2 4" xfId="21"/>
    <cellStyle name="Обычный 4 2 4 2" xfId="49"/>
    <cellStyle name="Обычный 4 2 4 3" xfId="70"/>
    <cellStyle name="Обычный 4 2 4 4" xfId="91"/>
    <cellStyle name="Обычный 4 2 5" xfId="28"/>
    <cellStyle name="Обычный 4 2 5 2" xfId="56"/>
    <cellStyle name="Обычный 4 2 5 3" xfId="77"/>
    <cellStyle name="Обычный 4 2 6" xfId="35"/>
    <cellStyle name="Обычный 4 2 7" xfId="42"/>
    <cellStyle name="Обычный 4 2 8" xfId="63"/>
    <cellStyle name="Обычный 4 2 9" xfId="84"/>
    <cellStyle name="Обычный 4 3" xfId="12"/>
    <cellStyle name="Обычный 4 3 2" xfId="22"/>
    <cellStyle name="Обычный 4 3 2 2" xfId="50"/>
    <cellStyle name="Обычный 4 3 2 3" xfId="71"/>
    <cellStyle name="Обычный 4 3 2 4" xfId="92"/>
    <cellStyle name="Обычный 4 3 3" xfId="29"/>
    <cellStyle name="Обычный 4 3 3 2" xfId="57"/>
    <cellStyle name="Обычный 4 3 3 3" xfId="78"/>
    <cellStyle name="Обычный 4 3 4" xfId="36"/>
    <cellStyle name="Обычный 4 3 5" xfId="43"/>
    <cellStyle name="Обычный 4 3 6" xfId="64"/>
    <cellStyle name="Обычный 4 3 7" xfId="85"/>
    <cellStyle name="Обычный 4 4" xfId="17"/>
    <cellStyle name="Обычный 4 4 2" xfId="24"/>
    <cellStyle name="Обычный 4 4 2 2" xfId="52"/>
    <cellStyle name="Обычный 4 4 2 3" xfId="73"/>
    <cellStyle name="Обычный 4 4 2 4" xfId="94"/>
    <cellStyle name="Обычный 4 4 3" xfId="31"/>
    <cellStyle name="Обычный 4 4 3 2" xfId="59"/>
    <cellStyle name="Обычный 4 4 3 3" xfId="80"/>
    <cellStyle name="Обычный 4 4 4" xfId="38"/>
    <cellStyle name="Обычный 4 4 5" xfId="45"/>
    <cellStyle name="Обычный 4 4 6" xfId="66"/>
    <cellStyle name="Обычный 4 4 7" xfId="87"/>
    <cellStyle name="Обычный 4 5" xfId="7"/>
    <cellStyle name="Обычный 4 5 2" xfId="20"/>
    <cellStyle name="Обычный 4 5 2 2" xfId="48"/>
    <cellStyle name="Обычный 4 5 2 3" xfId="69"/>
    <cellStyle name="Обычный 4 5 2 4" xfId="90"/>
    <cellStyle name="Обычный 4 5 3" xfId="27"/>
    <cellStyle name="Обычный 4 5 3 2" xfId="55"/>
    <cellStyle name="Обычный 4 5 3 3" xfId="76"/>
    <cellStyle name="Обычный 4 5 4" xfId="34"/>
    <cellStyle name="Обычный 4 5 5" xfId="41"/>
    <cellStyle name="Обычный 4 5 6" xfId="62"/>
    <cellStyle name="Обычный 4 5 7" xfId="83"/>
    <cellStyle name="Обычный 4 6" xfId="19"/>
    <cellStyle name="Обычный 4 6 2" xfId="47"/>
    <cellStyle name="Обычный 4 6 3" xfId="68"/>
    <cellStyle name="Обычный 4 6 4" xfId="89"/>
    <cellStyle name="Обычный 4 7" xfId="26"/>
    <cellStyle name="Обычный 4 7 2" xfId="54"/>
    <cellStyle name="Обычный 4 7 3" xfId="75"/>
    <cellStyle name="Обычный 4 8" xfId="33"/>
    <cellStyle name="Обычный 4 9" xfId="40"/>
    <cellStyle name="Обычный 5" xfId="4"/>
    <cellStyle name="Обычный 5 2" xfId="6"/>
    <cellStyle name="Обычный 6" xfId="96"/>
    <cellStyle name="Обычный 6 2" xfId="97"/>
    <cellStyle name="Обычный 7" xfId="98"/>
    <cellStyle name="Финансовый 2" xfId="5"/>
    <cellStyle name="Финансовый 2 2" xfId="10"/>
    <cellStyle name="Финансовый 2 2 2" xfId="15"/>
    <cellStyle name="Финансовый 2 3" xfId="13"/>
    <cellStyle name="Финансовый 2 4" xfId="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isheva\Desktop\&#1041;-&#1055;&#1052;-20_1%20&#1089;&#1077;&#1084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"/>
      <sheetName val="История"/>
      <sheetName val="Ин.яз"/>
      <sheetName val="Осн.права"/>
      <sheetName val="Введ.спец"/>
      <sheetName val="Мат.ан"/>
      <sheetName val="Ал.иГеом"/>
      <sheetName val="Алг.и Алг.яз"/>
      <sheetName val="ЯиМП (ПрЭВМ)"/>
      <sheetName val="Тайм-мен."/>
      <sheetName val="Физ.кул"/>
    </sheetNames>
    <sheetDataSet>
      <sheetData sheetId="0"/>
      <sheetData sheetId="1"/>
      <sheetData sheetId="2"/>
      <sheetData sheetId="3">
        <row r="13">
          <cell r="B13" t="str">
            <v>Груздев Алексей Юрьевич</v>
          </cell>
        </row>
        <row r="14">
          <cell r="B14" t="str">
            <v>Долгунов Виктор Викторович</v>
          </cell>
        </row>
        <row r="15">
          <cell r="B15" t="str">
            <v>Иванова Айлана Юрьевна</v>
          </cell>
        </row>
        <row r="16">
          <cell r="B16" t="str">
            <v>Кураев Ян Витальевич</v>
          </cell>
        </row>
        <row r="17">
          <cell r="B17" t="str">
            <v>Монастырев Афанасий Константинович</v>
          </cell>
        </row>
        <row r="18">
          <cell r="B18" t="str">
            <v>Николаев Сергей Александрович</v>
          </cell>
        </row>
        <row r="19">
          <cell r="B19" t="str">
            <v>Оконешников Арсен Гавриилович</v>
          </cell>
        </row>
        <row r="20">
          <cell r="B20" t="str">
            <v>Олесов Дьулустан Николаевич</v>
          </cell>
        </row>
        <row r="21">
          <cell r="B21" t="str">
            <v>Осипов Николай Степанович</v>
          </cell>
        </row>
        <row r="22">
          <cell r="B22" t="str">
            <v>Петрова Людмила Ивановна</v>
          </cell>
        </row>
        <row r="23">
          <cell r="B23" t="str">
            <v>Пономарев Айтал Игоревич</v>
          </cell>
        </row>
        <row r="24">
          <cell r="B24" t="str">
            <v>Пудов Иван Иннокентьевич</v>
          </cell>
        </row>
        <row r="25">
          <cell r="B25" t="str">
            <v>Сивцев Дмитрий Анатольевич</v>
          </cell>
        </row>
        <row r="26">
          <cell r="B26" t="str">
            <v>Сивцев Федосий Федосеевич</v>
          </cell>
        </row>
        <row r="27">
          <cell r="B27" t="str">
            <v>Синицын Степан Андреевич</v>
          </cell>
        </row>
        <row r="28">
          <cell r="B28" t="str">
            <v>Слепцов Егор Алексеевич</v>
          </cell>
        </row>
        <row r="29">
          <cell r="B29" t="str">
            <v>Слепцов Иван Егорович</v>
          </cell>
        </row>
        <row r="30">
          <cell r="B30" t="str">
            <v>Федоров Альберт Алексеевич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view="pageBreakPreview" topLeftCell="A7" zoomScale="94" zoomScaleNormal="100" zoomScaleSheetLayoutView="94" workbookViewId="0">
      <selection activeCell="K19" sqref="K19"/>
    </sheetView>
  </sheetViews>
  <sheetFormatPr defaultRowHeight="14.4" x14ac:dyDescent="0.3"/>
  <cols>
    <col min="1" max="1" width="3.44140625" customWidth="1"/>
    <col min="2" max="2" width="29.44140625" customWidth="1"/>
    <col min="3" max="3" width="4.33203125" customWidth="1"/>
    <col min="4" max="4" width="4.5546875" customWidth="1"/>
    <col min="5" max="5" width="4.33203125" bestFit="1" customWidth="1"/>
    <col min="6" max="6" width="4.109375" customWidth="1"/>
    <col min="7" max="7" width="4.44140625" customWidth="1"/>
    <col min="8" max="8" width="4.33203125" customWidth="1"/>
    <col min="9" max="9" width="4.88671875" customWidth="1"/>
    <col min="10" max="10" width="4.5546875" customWidth="1"/>
    <col min="11" max="11" width="4.44140625" customWidth="1"/>
    <col min="12" max="14" width="4.33203125" customWidth="1"/>
    <col min="15" max="15" width="4.77734375" customWidth="1"/>
    <col min="16" max="16" width="4.109375" customWidth="1"/>
    <col min="17" max="17" width="4.44140625" customWidth="1"/>
    <col min="18" max="20" width="4.33203125" customWidth="1"/>
    <col min="21" max="22" width="4.109375" customWidth="1"/>
    <col min="23" max="23" width="4.44140625" customWidth="1"/>
    <col min="24" max="27" width="4.33203125" customWidth="1"/>
    <col min="28" max="28" width="4.5546875" customWidth="1"/>
    <col min="29" max="29" width="4.44140625" customWidth="1"/>
    <col min="30" max="30" width="4.33203125" customWidth="1"/>
    <col min="31" max="31" width="4.44140625" customWidth="1"/>
    <col min="32" max="32" width="4.33203125" customWidth="1"/>
    <col min="33" max="33" width="4.109375" customWidth="1"/>
    <col min="34" max="34" width="4.5546875" bestFit="1" customWidth="1"/>
    <col min="35" max="35" width="4.6640625" customWidth="1"/>
    <col min="36" max="36" width="5.5546875" customWidth="1"/>
    <col min="37" max="37" width="5.44140625" customWidth="1"/>
    <col min="38" max="38" width="5.33203125" customWidth="1"/>
  </cols>
  <sheetData>
    <row r="1" spans="1:38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</row>
    <row r="2" spans="1:38" ht="15.6" x14ac:dyDescent="0.3">
      <c r="A2" s="553" t="s">
        <v>737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8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8" ht="15.6" x14ac:dyDescent="0.3">
      <c r="A4" s="554" t="s">
        <v>31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</row>
    <row r="5" spans="1:38" ht="15.6" x14ac:dyDescent="0.3">
      <c r="A5" s="554" t="s">
        <v>802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</row>
    <row r="6" spans="1:38" ht="15.6" x14ac:dyDescent="0.3">
      <c r="A6" s="440" t="s">
        <v>740</v>
      </c>
      <c r="B6" s="440"/>
      <c r="C6" s="231"/>
      <c r="D6" s="231"/>
      <c r="E6" s="231"/>
      <c r="F6" s="44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440"/>
      <c r="AE6" s="440"/>
      <c r="AF6" s="440"/>
      <c r="AG6" s="231"/>
      <c r="AH6" s="231"/>
      <c r="AI6" s="231"/>
    </row>
    <row r="7" spans="1:38" x14ac:dyDescent="0.3">
      <c r="A7" s="231"/>
      <c r="B7" s="6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</row>
    <row r="8" spans="1:38" ht="52.8" customHeight="1" x14ac:dyDescent="0.3">
      <c r="A8" s="549" t="s">
        <v>3</v>
      </c>
      <c r="B8" s="551" t="s">
        <v>4</v>
      </c>
      <c r="C8" s="580" t="s">
        <v>803</v>
      </c>
      <c r="D8" s="581"/>
      <c r="E8" s="582"/>
      <c r="F8" s="583" t="s">
        <v>804</v>
      </c>
      <c r="G8" s="584"/>
      <c r="H8" s="585"/>
      <c r="I8" s="583" t="s">
        <v>805</v>
      </c>
      <c r="J8" s="584"/>
      <c r="K8" s="585"/>
      <c r="L8" s="580" t="s">
        <v>764</v>
      </c>
      <c r="M8" s="581"/>
      <c r="N8" s="582"/>
      <c r="O8" s="583" t="s">
        <v>806</v>
      </c>
      <c r="P8" s="584"/>
      <c r="Q8" s="585"/>
      <c r="R8" s="580" t="s">
        <v>645</v>
      </c>
      <c r="S8" s="581"/>
      <c r="T8" s="582"/>
      <c r="U8" s="583" t="s">
        <v>807</v>
      </c>
      <c r="V8" s="584"/>
      <c r="W8" s="585"/>
      <c r="X8" s="580" t="s">
        <v>808</v>
      </c>
      <c r="Y8" s="581"/>
      <c r="Z8" s="582"/>
      <c r="AA8" s="586" t="s">
        <v>769</v>
      </c>
      <c r="AB8" s="587"/>
      <c r="AC8" s="588"/>
      <c r="AD8" s="586" t="s">
        <v>681</v>
      </c>
      <c r="AE8" s="587"/>
      <c r="AF8" s="588"/>
      <c r="AG8" s="586" t="s">
        <v>809</v>
      </c>
      <c r="AH8" s="587"/>
      <c r="AI8" s="588"/>
      <c r="AJ8" s="555" t="s">
        <v>5</v>
      </c>
      <c r="AK8" s="556"/>
      <c r="AL8" s="557"/>
    </row>
    <row r="9" spans="1:38" ht="22.2" customHeight="1" x14ac:dyDescent="0.3">
      <c r="A9" s="550"/>
      <c r="B9" s="552"/>
      <c r="C9" s="619" t="s">
        <v>331</v>
      </c>
      <c r="D9" s="620"/>
      <c r="E9" s="621"/>
      <c r="F9" s="583" t="s">
        <v>337</v>
      </c>
      <c r="G9" s="584"/>
      <c r="H9" s="585"/>
      <c r="I9" s="643" t="s">
        <v>773</v>
      </c>
      <c r="J9" s="644"/>
      <c r="K9" s="645"/>
      <c r="L9" s="619" t="s">
        <v>772</v>
      </c>
      <c r="M9" s="620"/>
      <c r="N9" s="621"/>
      <c r="O9" s="616" t="s">
        <v>749</v>
      </c>
      <c r="P9" s="617"/>
      <c r="Q9" s="618"/>
      <c r="R9" s="619" t="s">
        <v>344</v>
      </c>
      <c r="S9" s="620"/>
      <c r="T9" s="621"/>
      <c r="U9" s="616" t="s">
        <v>772</v>
      </c>
      <c r="V9" s="617"/>
      <c r="W9" s="618"/>
      <c r="X9" s="619" t="s">
        <v>685</v>
      </c>
      <c r="Y9" s="620"/>
      <c r="Z9" s="621"/>
      <c r="AA9" s="586" t="s">
        <v>749</v>
      </c>
      <c r="AB9" s="587"/>
      <c r="AC9" s="588"/>
      <c r="AD9" s="586" t="s">
        <v>749</v>
      </c>
      <c r="AE9" s="587"/>
      <c r="AF9" s="588"/>
      <c r="AG9" s="586" t="s">
        <v>770</v>
      </c>
      <c r="AH9" s="587"/>
      <c r="AI9" s="588"/>
      <c r="AJ9" s="437"/>
      <c r="AK9" s="438"/>
      <c r="AL9" s="439"/>
    </row>
    <row r="10" spans="1:38" ht="61.2" x14ac:dyDescent="0.3">
      <c r="A10" s="441"/>
      <c r="B10" s="441"/>
      <c r="C10" s="441" t="s">
        <v>6</v>
      </c>
      <c r="D10" s="441" t="s">
        <v>20</v>
      </c>
      <c r="E10" s="441" t="s">
        <v>8</v>
      </c>
      <c r="F10" s="441" t="s">
        <v>6</v>
      </c>
      <c r="G10" s="441" t="s">
        <v>20</v>
      </c>
      <c r="H10" s="441" t="s">
        <v>8</v>
      </c>
      <c r="I10" s="441" t="s">
        <v>6</v>
      </c>
      <c r="J10" s="441" t="s">
        <v>20</v>
      </c>
      <c r="K10" s="441" t="s">
        <v>8</v>
      </c>
      <c r="L10" s="441" t="s">
        <v>6</v>
      </c>
      <c r="M10" s="441" t="s">
        <v>20</v>
      </c>
      <c r="N10" s="441" t="s">
        <v>8</v>
      </c>
      <c r="O10" s="441" t="s">
        <v>6</v>
      </c>
      <c r="P10" s="441" t="s">
        <v>20</v>
      </c>
      <c r="Q10" s="441" t="s">
        <v>8</v>
      </c>
      <c r="R10" s="441" t="s">
        <v>6</v>
      </c>
      <c r="S10" s="441" t="s">
        <v>20</v>
      </c>
      <c r="T10" s="441" t="s">
        <v>8</v>
      </c>
      <c r="U10" s="441" t="s">
        <v>498</v>
      </c>
      <c r="V10" s="441" t="s">
        <v>43</v>
      </c>
      <c r="W10" s="441" t="s">
        <v>8</v>
      </c>
      <c r="X10" s="441" t="s">
        <v>6</v>
      </c>
      <c r="Y10" s="441" t="s">
        <v>20</v>
      </c>
      <c r="Z10" s="441" t="s">
        <v>8</v>
      </c>
      <c r="AA10" s="441" t="s">
        <v>6</v>
      </c>
      <c r="AB10" s="441" t="s">
        <v>20</v>
      </c>
      <c r="AC10" s="441" t="s">
        <v>9</v>
      </c>
      <c r="AD10" s="441" t="s">
        <v>6</v>
      </c>
      <c r="AE10" s="441" t="s">
        <v>20</v>
      </c>
      <c r="AF10" s="441" t="s">
        <v>9</v>
      </c>
      <c r="AG10" s="441" t="s">
        <v>6</v>
      </c>
      <c r="AH10" s="441" t="s">
        <v>20</v>
      </c>
      <c r="AI10" s="441" t="s">
        <v>9</v>
      </c>
      <c r="AJ10" s="441" t="s">
        <v>6</v>
      </c>
      <c r="AK10" s="441" t="s">
        <v>20</v>
      </c>
      <c r="AL10" s="441" t="s">
        <v>9</v>
      </c>
    </row>
    <row r="11" spans="1:38" x14ac:dyDescent="0.3">
      <c r="A11" s="8">
        <v>1</v>
      </c>
      <c r="B11" s="646" t="s">
        <v>810</v>
      </c>
      <c r="C11" s="232">
        <v>25</v>
      </c>
      <c r="D11" s="232">
        <v>45</v>
      </c>
      <c r="E11" s="232">
        <v>85</v>
      </c>
      <c r="F11" s="232">
        <v>20</v>
      </c>
      <c r="G11" s="232">
        <v>40</v>
      </c>
      <c r="H11" s="232">
        <v>65</v>
      </c>
      <c r="I11" s="232">
        <v>16</v>
      </c>
      <c r="J11" s="232">
        <v>37.5</v>
      </c>
      <c r="K11" s="232">
        <v>70</v>
      </c>
      <c r="L11" s="232">
        <v>25</v>
      </c>
      <c r="M11" s="232">
        <v>50</v>
      </c>
      <c r="N11" s="232">
        <v>70</v>
      </c>
      <c r="O11" s="628">
        <v>25</v>
      </c>
      <c r="P11" s="232">
        <v>48</v>
      </c>
      <c r="Q11" s="232">
        <v>94</v>
      </c>
      <c r="R11" s="232">
        <v>22</v>
      </c>
      <c r="S11" s="232">
        <v>48</v>
      </c>
      <c r="T11" s="232">
        <v>92</v>
      </c>
      <c r="U11" s="628">
        <v>25</v>
      </c>
      <c r="V11" s="628">
        <v>47</v>
      </c>
      <c r="W11" s="232">
        <v>72</v>
      </c>
      <c r="X11" s="232">
        <v>24</v>
      </c>
      <c r="Y11" s="232">
        <v>49</v>
      </c>
      <c r="Z11" s="232">
        <v>80</v>
      </c>
      <c r="AA11" s="232">
        <v>24</v>
      </c>
      <c r="AB11" s="232">
        <v>48.5</v>
      </c>
      <c r="AC11" s="232">
        <v>67.5</v>
      </c>
      <c r="AD11" s="232">
        <v>25</v>
      </c>
      <c r="AE11" s="232">
        <v>50</v>
      </c>
      <c r="AF11" s="232">
        <v>65</v>
      </c>
      <c r="AG11" s="232">
        <v>23</v>
      </c>
      <c r="AH11" s="232">
        <v>46</v>
      </c>
      <c r="AI11" s="232">
        <v>68</v>
      </c>
      <c r="AJ11" s="647">
        <f>ROUND((C11+F11+I11+L11+O11+R11+U11+X11+AA11+AD11+AG11)/11,1)</f>
        <v>23.1</v>
      </c>
      <c r="AK11" s="647">
        <f>ROUND((D11+G11+J11+M11+P11+S11+V11+Y11+AB11+AE11+AH11)/11,1)</f>
        <v>46.3</v>
      </c>
      <c r="AL11" s="647">
        <f>ROUND((E11+H11+K11+N11+Q11+T11+W11+Z11+AC11+AF11+AI11)/11,1)</f>
        <v>75.3</v>
      </c>
    </row>
    <row r="12" spans="1:38" x14ac:dyDescent="0.3">
      <c r="A12" s="8">
        <f>A11+1</f>
        <v>2</v>
      </c>
      <c r="B12" s="646" t="s">
        <v>811</v>
      </c>
      <c r="C12" s="232">
        <v>25</v>
      </c>
      <c r="D12" s="232">
        <v>45</v>
      </c>
      <c r="E12" s="232">
        <v>85</v>
      </c>
      <c r="F12" s="232">
        <v>20</v>
      </c>
      <c r="G12" s="232">
        <v>40</v>
      </c>
      <c r="H12" s="232">
        <v>65</v>
      </c>
      <c r="I12" s="232">
        <v>17.5</v>
      </c>
      <c r="J12" s="232">
        <v>40.5</v>
      </c>
      <c r="K12" s="232">
        <v>75</v>
      </c>
      <c r="L12" s="232">
        <v>25</v>
      </c>
      <c r="M12" s="232">
        <v>50</v>
      </c>
      <c r="N12" s="232">
        <v>70</v>
      </c>
      <c r="O12" s="628">
        <v>25</v>
      </c>
      <c r="P12" s="232">
        <v>49.5</v>
      </c>
      <c r="Q12" s="232">
        <v>97.5</v>
      </c>
      <c r="R12" s="232">
        <v>22</v>
      </c>
      <c r="S12" s="232">
        <v>48</v>
      </c>
      <c r="T12" s="232">
        <v>92</v>
      </c>
      <c r="U12" s="628">
        <v>25</v>
      </c>
      <c r="V12" s="628">
        <v>47</v>
      </c>
      <c r="W12" s="51">
        <v>72</v>
      </c>
      <c r="X12" s="232">
        <v>24</v>
      </c>
      <c r="Y12" s="232">
        <v>47</v>
      </c>
      <c r="Z12" s="232">
        <v>80</v>
      </c>
      <c r="AA12" s="232">
        <v>25</v>
      </c>
      <c r="AB12" s="232">
        <v>50</v>
      </c>
      <c r="AC12" s="232">
        <v>68.5</v>
      </c>
      <c r="AD12" s="232">
        <v>25</v>
      </c>
      <c r="AE12" s="232">
        <v>50</v>
      </c>
      <c r="AF12" s="232">
        <v>70</v>
      </c>
      <c r="AG12" s="232">
        <v>20</v>
      </c>
      <c r="AH12" s="232">
        <v>43.5</v>
      </c>
      <c r="AI12" s="232">
        <v>70</v>
      </c>
      <c r="AJ12" s="647">
        <f t="shared" ref="AJ12:AL21" si="0">ROUND((C12+F12+I12+L12+O12+R12+U12+X12+AA12+AD12+AG12)/11,1)</f>
        <v>23</v>
      </c>
      <c r="AK12" s="647">
        <f t="shared" si="0"/>
        <v>46.4</v>
      </c>
      <c r="AL12" s="647">
        <f t="shared" si="0"/>
        <v>76.8</v>
      </c>
    </row>
    <row r="13" spans="1:38" x14ac:dyDescent="0.3">
      <c r="A13" s="8">
        <f>A12+1</f>
        <v>3</v>
      </c>
      <c r="B13" s="646" t="s">
        <v>812</v>
      </c>
      <c r="C13" s="232">
        <v>25</v>
      </c>
      <c r="D13" s="232">
        <v>40</v>
      </c>
      <c r="E13" s="232">
        <v>75</v>
      </c>
      <c r="F13" s="232">
        <v>5</v>
      </c>
      <c r="G13" s="232">
        <v>5</v>
      </c>
      <c r="H13" s="371">
        <v>5</v>
      </c>
      <c r="I13" s="232">
        <v>4</v>
      </c>
      <c r="J13" s="232">
        <v>4</v>
      </c>
      <c r="K13" s="371">
        <v>4</v>
      </c>
      <c r="L13" s="232">
        <v>2</v>
      </c>
      <c r="M13" s="232">
        <v>2</v>
      </c>
      <c r="N13" s="371">
        <v>2</v>
      </c>
      <c r="O13" s="628">
        <v>2</v>
      </c>
      <c r="P13" s="232">
        <v>2</v>
      </c>
      <c r="Q13" s="371">
        <v>2</v>
      </c>
      <c r="R13" s="232">
        <v>0</v>
      </c>
      <c r="S13" s="232">
        <v>40</v>
      </c>
      <c r="T13" s="232">
        <v>85</v>
      </c>
      <c r="U13" s="628">
        <v>2</v>
      </c>
      <c r="V13" s="628">
        <v>2</v>
      </c>
      <c r="W13" s="232">
        <v>72</v>
      </c>
      <c r="X13" s="232">
        <v>5</v>
      </c>
      <c r="Y13" s="232">
        <v>5</v>
      </c>
      <c r="Z13" s="371">
        <v>20</v>
      </c>
      <c r="AA13" s="232">
        <v>3.2</v>
      </c>
      <c r="AB13" s="232">
        <v>3.2</v>
      </c>
      <c r="AC13" s="232">
        <v>3.2</v>
      </c>
      <c r="AD13" s="232">
        <v>4</v>
      </c>
      <c r="AE13" s="232">
        <v>4</v>
      </c>
      <c r="AF13" s="232">
        <v>4</v>
      </c>
      <c r="AG13" s="232">
        <v>5</v>
      </c>
      <c r="AH13" s="232">
        <v>5</v>
      </c>
      <c r="AI13" s="232">
        <v>5</v>
      </c>
      <c r="AJ13" s="647">
        <f t="shared" si="0"/>
        <v>5.2</v>
      </c>
      <c r="AK13" s="647">
        <f t="shared" si="0"/>
        <v>10.199999999999999</v>
      </c>
      <c r="AL13" s="647">
        <f t="shared" si="0"/>
        <v>25.2</v>
      </c>
    </row>
    <row r="14" spans="1:38" x14ac:dyDescent="0.3">
      <c r="A14" s="8">
        <f>A13+1</f>
        <v>4</v>
      </c>
      <c r="B14" s="646" t="s">
        <v>813</v>
      </c>
      <c r="C14" s="232">
        <v>25</v>
      </c>
      <c r="D14" s="232">
        <v>45</v>
      </c>
      <c r="E14" s="232">
        <v>85</v>
      </c>
      <c r="F14" s="232">
        <v>20</v>
      </c>
      <c r="G14" s="232">
        <v>40</v>
      </c>
      <c r="H14" s="232">
        <v>65</v>
      </c>
      <c r="I14" s="232">
        <v>17</v>
      </c>
      <c r="J14" s="232">
        <v>31</v>
      </c>
      <c r="K14" s="232">
        <v>70</v>
      </c>
      <c r="L14" s="232">
        <v>25</v>
      </c>
      <c r="M14" s="232">
        <v>50</v>
      </c>
      <c r="N14" s="232">
        <v>70</v>
      </c>
      <c r="O14" s="628">
        <v>15.5</v>
      </c>
      <c r="P14" s="232">
        <v>36.5</v>
      </c>
      <c r="Q14" s="232">
        <v>84.5</v>
      </c>
      <c r="R14" s="232">
        <v>22</v>
      </c>
      <c r="S14" s="232">
        <v>48</v>
      </c>
      <c r="T14" s="232">
        <v>92</v>
      </c>
      <c r="U14" s="628">
        <v>25</v>
      </c>
      <c r="V14" s="628">
        <v>47</v>
      </c>
      <c r="W14" s="232">
        <v>72</v>
      </c>
      <c r="X14" s="232">
        <v>15</v>
      </c>
      <c r="Y14" s="232">
        <v>35</v>
      </c>
      <c r="Z14" s="232">
        <v>70</v>
      </c>
      <c r="AA14" s="232">
        <v>20.7</v>
      </c>
      <c r="AB14" s="232">
        <v>38.9</v>
      </c>
      <c r="AC14" s="232">
        <v>56.9</v>
      </c>
      <c r="AD14" s="232">
        <v>25</v>
      </c>
      <c r="AE14" s="232">
        <v>50</v>
      </c>
      <c r="AF14" s="232">
        <v>70</v>
      </c>
      <c r="AG14" s="232">
        <v>20</v>
      </c>
      <c r="AH14" s="232">
        <v>37.5</v>
      </c>
      <c r="AI14" s="232">
        <v>59</v>
      </c>
      <c r="AJ14" s="647">
        <f t="shared" si="0"/>
        <v>20.9</v>
      </c>
      <c r="AK14" s="647">
        <f t="shared" si="0"/>
        <v>41.7</v>
      </c>
      <c r="AL14" s="647">
        <f t="shared" si="0"/>
        <v>72.2</v>
      </c>
    </row>
    <row r="15" spans="1:38" x14ac:dyDescent="0.3">
      <c r="A15" s="8">
        <f>A14+1</f>
        <v>5</v>
      </c>
      <c r="B15" s="646" t="s">
        <v>814</v>
      </c>
      <c r="C15" s="232">
        <v>25</v>
      </c>
      <c r="D15" s="232">
        <v>46</v>
      </c>
      <c r="E15" s="232">
        <v>85</v>
      </c>
      <c r="F15" s="232">
        <v>20</v>
      </c>
      <c r="G15" s="232">
        <v>40</v>
      </c>
      <c r="H15" s="232">
        <v>65</v>
      </c>
      <c r="I15" s="232">
        <v>18</v>
      </c>
      <c r="J15" s="232">
        <v>30.5</v>
      </c>
      <c r="K15" s="232">
        <v>65</v>
      </c>
      <c r="L15" s="232">
        <v>25</v>
      </c>
      <c r="M15" s="232">
        <v>50</v>
      </c>
      <c r="N15" s="232">
        <v>70</v>
      </c>
      <c r="O15" s="628">
        <v>24</v>
      </c>
      <c r="P15" s="232">
        <v>47.5</v>
      </c>
      <c r="Q15" s="232">
        <v>94.5</v>
      </c>
      <c r="R15" s="232">
        <v>18</v>
      </c>
      <c r="S15" s="232">
        <v>45</v>
      </c>
      <c r="T15" s="232">
        <v>92</v>
      </c>
      <c r="U15" s="628">
        <v>25</v>
      </c>
      <c r="V15" s="628">
        <v>47</v>
      </c>
      <c r="W15" s="232">
        <v>72</v>
      </c>
      <c r="X15" s="232">
        <v>25</v>
      </c>
      <c r="Y15" s="232">
        <v>48</v>
      </c>
      <c r="Z15" s="232">
        <v>80</v>
      </c>
      <c r="AA15" s="232">
        <v>23</v>
      </c>
      <c r="AB15" s="232">
        <v>46.5</v>
      </c>
      <c r="AC15" s="232">
        <v>65</v>
      </c>
      <c r="AD15" s="232">
        <v>25</v>
      </c>
      <c r="AE15" s="232">
        <v>50</v>
      </c>
      <c r="AF15" s="232">
        <v>70</v>
      </c>
      <c r="AG15" s="232">
        <v>21</v>
      </c>
      <c r="AH15" s="232">
        <v>43.5</v>
      </c>
      <c r="AI15" s="232">
        <v>58.2</v>
      </c>
      <c r="AJ15" s="647">
        <f t="shared" si="0"/>
        <v>22.6</v>
      </c>
      <c r="AK15" s="647">
        <f t="shared" si="0"/>
        <v>44.9</v>
      </c>
      <c r="AL15" s="647">
        <f t="shared" si="0"/>
        <v>74.2</v>
      </c>
    </row>
    <row r="16" spans="1:38" ht="15.75" customHeight="1" x14ac:dyDescent="0.3">
      <c r="A16" s="8">
        <f>A15+1</f>
        <v>6</v>
      </c>
      <c r="B16" s="646" t="s">
        <v>815</v>
      </c>
      <c r="C16" s="232">
        <v>25</v>
      </c>
      <c r="D16" s="232">
        <v>46</v>
      </c>
      <c r="E16" s="232">
        <v>85</v>
      </c>
      <c r="F16" s="232">
        <v>20</v>
      </c>
      <c r="G16" s="232">
        <v>40</v>
      </c>
      <c r="H16" s="232">
        <v>65</v>
      </c>
      <c r="I16" s="232">
        <v>20</v>
      </c>
      <c r="J16" s="232">
        <v>45</v>
      </c>
      <c r="K16" s="232">
        <v>88</v>
      </c>
      <c r="L16" s="232">
        <v>25</v>
      </c>
      <c r="M16" s="232">
        <v>50</v>
      </c>
      <c r="N16" s="232">
        <v>70</v>
      </c>
      <c r="O16" s="628">
        <v>22</v>
      </c>
      <c r="P16" s="232">
        <v>46.5</v>
      </c>
      <c r="Q16" s="232">
        <v>96</v>
      </c>
      <c r="R16" s="232">
        <v>22</v>
      </c>
      <c r="S16" s="232">
        <v>48</v>
      </c>
      <c r="T16" s="232">
        <v>92</v>
      </c>
      <c r="U16" s="628">
        <v>25</v>
      </c>
      <c r="V16" s="628">
        <v>47</v>
      </c>
      <c r="W16" s="232">
        <v>72</v>
      </c>
      <c r="X16" s="232">
        <v>25</v>
      </c>
      <c r="Y16" s="232">
        <v>45</v>
      </c>
      <c r="Z16" s="232">
        <v>80</v>
      </c>
      <c r="AA16" s="232">
        <v>25</v>
      </c>
      <c r="AB16" s="232">
        <v>49.5</v>
      </c>
      <c r="AC16" s="232">
        <v>69</v>
      </c>
      <c r="AD16" s="232">
        <v>25</v>
      </c>
      <c r="AE16" s="232">
        <v>50</v>
      </c>
      <c r="AF16" s="232">
        <v>70</v>
      </c>
      <c r="AG16" s="232">
        <v>23</v>
      </c>
      <c r="AH16" s="232">
        <v>47</v>
      </c>
      <c r="AI16" s="232">
        <v>70</v>
      </c>
      <c r="AJ16" s="647">
        <f t="shared" si="0"/>
        <v>23.4</v>
      </c>
      <c r="AK16" s="647">
        <f t="shared" si="0"/>
        <v>46.7</v>
      </c>
      <c r="AL16" s="647">
        <f t="shared" si="0"/>
        <v>77.900000000000006</v>
      </c>
    </row>
    <row r="17" spans="1:38" ht="15.75" customHeight="1" x14ac:dyDescent="0.3">
      <c r="A17" s="8">
        <v>7</v>
      </c>
      <c r="B17" s="646" t="s">
        <v>816</v>
      </c>
      <c r="C17" s="232">
        <v>25</v>
      </c>
      <c r="D17" s="232">
        <v>45</v>
      </c>
      <c r="E17" s="232">
        <v>85</v>
      </c>
      <c r="F17" s="232">
        <v>20</v>
      </c>
      <c r="G17" s="232">
        <v>40</v>
      </c>
      <c r="H17" s="232">
        <v>65</v>
      </c>
      <c r="I17" s="232">
        <v>19</v>
      </c>
      <c r="J17" s="232">
        <v>41</v>
      </c>
      <c r="K17" s="232">
        <v>90</v>
      </c>
      <c r="L17" s="232">
        <v>25</v>
      </c>
      <c r="M17" s="232">
        <v>50</v>
      </c>
      <c r="N17" s="232">
        <v>70</v>
      </c>
      <c r="O17" s="628">
        <v>21</v>
      </c>
      <c r="P17" s="232">
        <v>45</v>
      </c>
      <c r="Q17" s="232">
        <v>94</v>
      </c>
      <c r="R17" s="232">
        <v>22</v>
      </c>
      <c r="S17" s="232">
        <v>48</v>
      </c>
      <c r="T17" s="232">
        <v>92</v>
      </c>
      <c r="U17" s="628">
        <v>25</v>
      </c>
      <c r="V17" s="628">
        <v>47</v>
      </c>
      <c r="W17" s="232">
        <v>72</v>
      </c>
      <c r="X17" s="232">
        <v>25</v>
      </c>
      <c r="Y17" s="232">
        <v>50</v>
      </c>
      <c r="Z17" s="232">
        <v>80</v>
      </c>
      <c r="AA17" s="232">
        <v>25</v>
      </c>
      <c r="AB17" s="232">
        <v>49.5</v>
      </c>
      <c r="AC17" s="232">
        <v>69</v>
      </c>
      <c r="AD17" s="232">
        <v>25</v>
      </c>
      <c r="AE17" s="232">
        <v>50</v>
      </c>
      <c r="AF17" s="232">
        <v>70</v>
      </c>
      <c r="AG17" s="232">
        <v>23</v>
      </c>
      <c r="AH17" s="232">
        <v>46.5</v>
      </c>
      <c r="AI17" s="232">
        <v>69.5</v>
      </c>
      <c r="AJ17" s="647">
        <f t="shared" si="0"/>
        <v>23.2</v>
      </c>
      <c r="AK17" s="647">
        <f t="shared" si="0"/>
        <v>46.5</v>
      </c>
      <c r="AL17" s="647">
        <f t="shared" si="0"/>
        <v>77.900000000000006</v>
      </c>
    </row>
    <row r="18" spans="1:38" ht="15.75" customHeight="1" x14ac:dyDescent="0.3">
      <c r="A18" s="8">
        <v>8</v>
      </c>
      <c r="B18" s="646" t="s">
        <v>817</v>
      </c>
      <c r="C18" s="232">
        <v>25</v>
      </c>
      <c r="D18" s="232">
        <v>45</v>
      </c>
      <c r="E18" s="232">
        <v>85</v>
      </c>
      <c r="F18" s="232">
        <v>20</v>
      </c>
      <c r="G18" s="232">
        <v>40</v>
      </c>
      <c r="H18" s="232">
        <v>65</v>
      </c>
      <c r="I18" s="232">
        <v>15</v>
      </c>
      <c r="J18" s="232">
        <v>37</v>
      </c>
      <c r="K18" s="232">
        <v>80</v>
      </c>
      <c r="L18" s="232">
        <v>25</v>
      </c>
      <c r="M18" s="232">
        <v>50</v>
      </c>
      <c r="N18" s="232">
        <v>70</v>
      </c>
      <c r="O18" s="628">
        <v>25</v>
      </c>
      <c r="P18" s="232">
        <v>49.5</v>
      </c>
      <c r="Q18" s="232">
        <v>99.5</v>
      </c>
      <c r="R18" s="232">
        <v>22</v>
      </c>
      <c r="S18" s="232">
        <v>48</v>
      </c>
      <c r="T18" s="232">
        <v>92</v>
      </c>
      <c r="U18" s="628">
        <v>25</v>
      </c>
      <c r="V18" s="628">
        <v>47</v>
      </c>
      <c r="W18" s="232">
        <v>72</v>
      </c>
      <c r="X18" s="232">
        <v>25</v>
      </c>
      <c r="Y18" s="232">
        <v>48</v>
      </c>
      <c r="Z18" s="232">
        <v>80</v>
      </c>
      <c r="AA18" s="232">
        <v>25</v>
      </c>
      <c r="AB18" s="232">
        <v>50</v>
      </c>
      <c r="AC18" s="232">
        <v>69</v>
      </c>
      <c r="AD18" s="232">
        <v>25</v>
      </c>
      <c r="AE18" s="232">
        <v>50</v>
      </c>
      <c r="AF18" s="232">
        <v>70</v>
      </c>
      <c r="AG18" s="232">
        <v>22</v>
      </c>
      <c r="AH18" s="232">
        <v>45</v>
      </c>
      <c r="AI18" s="232">
        <v>69</v>
      </c>
      <c r="AJ18" s="647">
        <f t="shared" si="0"/>
        <v>23.1</v>
      </c>
      <c r="AK18" s="647">
        <f t="shared" si="0"/>
        <v>46.3</v>
      </c>
      <c r="AL18" s="647">
        <f t="shared" si="0"/>
        <v>77.400000000000006</v>
      </c>
    </row>
    <row r="19" spans="1:38" ht="15.75" customHeight="1" x14ac:dyDescent="0.3">
      <c r="A19" s="8">
        <v>9</v>
      </c>
      <c r="B19" s="648" t="s">
        <v>818</v>
      </c>
      <c r="C19" s="232">
        <v>25</v>
      </c>
      <c r="D19" s="117">
        <v>45</v>
      </c>
      <c r="E19" s="232">
        <v>85</v>
      </c>
      <c r="F19" s="232">
        <v>20</v>
      </c>
      <c r="G19" s="117">
        <v>40</v>
      </c>
      <c r="H19" s="232">
        <v>65</v>
      </c>
      <c r="I19" s="117">
        <v>20.5</v>
      </c>
      <c r="J19" s="117">
        <v>42.5</v>
      </c>
      <c r="K19" s="649">
        <v>85</v>
      </c>
      <c r="L19" s="232">
        <v>25</v>
      </c>
      <c r="M19" s="232">
        <v>50</v>
      </c>
      <c r="N19" s="232">
        <v>70</v>
      </c>
      <c r="O19" s="650">
        <v>21</v>
      </c>
      <c r="P19" s="117">
        <v>42.5</v>
      </c>
      <c r="Q19" s="117">
        <v>88.5</v>
      </c>
      <c r="R19" s="117">
        <v>22</v>
      </c>
      <c r="S19" s="117">
        <v>48</v>
      </c>
      <c r="T19" s="232">
        <v>92</v>
      </c>
      <c r="U19" s="628">
        <v>25</v>
      </c>
      <c r="V19" s="628">
        <v>47</v>
      </c>
      <c r="W19" s="232">
        <v>72</v>
      </c>
      <c r="X19" s="117">
        <v>25</v>
      </c>
      <c r="Y19" s="117">
        <v>49</v>
      </c>
      <c r="Z19" s="117">
        <v>80</v>
      </c>
      <c r="AA19" s="117">
        <v>24</v>
      </c>
      <c r="AB19" s="117">
        <v>47.5</v>
      </c>
      <c r="AC19" s="117">
        <v>65.5</v>
      </c>
      <c r="AD19" s="117">
        <v>25</v>
      </c>
      <c r="AE19" s="117">
        <v>50</v>
      </c>
      <c r="AF19" s="232">
        <v>70</v>
      </c>
      <c r="AG19" s="117">
        <v>22</v>
      </c>
      <c r="AH19" s="117">
        <v>46</v>
      </c>
      <c r="AI19" s="117">
        <v>64</v>
      </c>
      <c r="AJ19" s="647">
        <f t="shared" si="0"/>
        <v>23.1</v>
      </c>
      <c r="AK19" s="647">
        <f t="shared" si="0"/>
        <v>46.1</v>
      </c>
      <c r="AL19" s="647">
        <f t="shared" si="0"/>
        <v>76.099999999999994</v>
      </c>
    </row>
    <row r="20" spans="1:38" ht="15.75" customHeight="1" x14ac:dyDescent="0.3">
      <c r="A20" s="8">
        <v>10</v>
      </c>
      <c r="B20" s="646" t="s">
        <v>819</v>
      </c>
      <c r="C20" s="232">
        <v>25</v>
      </c>
      <c r="D20" s="117">
        <v>45</v>
      </c>
      <c r="E20" s="232">
        <v>85</v>
      </c>
      <c r="F20" s="232">
        <v>20</v>
      </c>
      <c r="G20" s="117">
        <v>40</v>
      </c>
      <c r="H20" s="232">
        <v>65</v>
      </c>
      <c r="I20" s="117">
        <v>12</v>
      </c>
      <c r="J20" s="117">
        <v>23</v>
      </c>
      <c r="K20" s="117">
        <v>60</v>
      </c>
      <c r="L20" s="232">
        <v>25</v>
      </c>
      <c r="M20" s="232">
        <v>50</v>
      </c>
      <c r="N20" s="232">
        <v>70</v>
      </c>
      <c r="O20" s="650">
        <v>8</v>
      </c>
      <c r="P20" s="117">
        <v>17</v>
      </c>
      <c r="Q20" s="117">
        <v>60</v>
      </c>
      <c r="R20" s="117">
        <v>18</v>
      </c>
      <c r="S20" s="117">
        <v>45</v>
      </c>
      <c r="T20" s="232">
        <v>92</v>
      </c>
      <c r="U20" s="628">
        <v>25</v>
      </c>
      <c r="V20" s="628">
        <v>47</v>
      </c>
      <c r="W20" s="232">
        <v>72</v>
      </c>
      <c r="X20" s="117">
        <v>24</v>
      </c>
      <c r="Y20" s="117">
        <v>29</v>
      </c>
      <c r="Z20" s="117">
        <v>60</v>
      </c>
      <c r="AA20" s="117">
        <v>12.4</v>
      </c>
      <c r="AB20" s="117">
        <v>26.6</v>
      </c>
      <c r="AC20" s="117">
        <v>48.1</v>
      </c>
      <c r="AD20" s="117">
        <v>18</v>
      </c>
      <c r="AE20" s="117">
        <v>26</v>
      </c>
      <c r="AF20" s="117">
        <v>45</v>
      </c>
      <c r="AG20" s="117">
        <v>21</v>
      </c>
      <c r="AH20" s="117">
        <v>33</v>
      </c>
      <c r="AI20" s="117">
        <v>45</v>
      </c>
      <c r="AJ20" s="647">
        <f t="shared" si="0"/>
        <v>18.899999999999999</v>
      </c>
      <c r="AK20" s="647">
        <f t="shared" si="0"/>
        <v>34.700000000000003</v>
      </c>
      <c r="AL20" s="647">
        <f t="shared" si="0"/>
        <v>63.8</v>
      </c>
    </row>
    <row r="21" spans="1:38" ht="15.75" customHeight="1" x14ac:dyDescent="0.3">
      <c r="A21" s="8">
        <v>11</v>
      </c>
      <c r="B21" s="646" t="s">
        <v>820</v>
      </c>
      <c r="C21" s="232">
        <v>25</v>
      </c>
      <c r="D21" s="117">
        <v>45</v>
      </c>
      <c r="E21" s="232">
        <v>85</v>
      </c>
      <c r="F21" s="232">
        <v>20</v>
      </c>
      <c r="G21" s="117">
        <v>40</v>
      </c>
      <c r="H21" s="232">
        <v>65</v>
      </c>
      <c r="I21" s="117">
        <v>14</v>
      </c>
      <c r="J21" s="117">
        <v>33.5</v>
      </c>
      <c r="K21" s="117">
        <v>75</v>
      </c>
      <c r="L21" s="232">
        <v>25</v>
      </c>
      <c r="M21" s="232">
        <v>50</v>
      </c>
      <c r="N21" s="232">
        <v>70</v>
      </c>
      <c r="O21" s="650">
        <v>24</v>
      </c>
      <c r="P21" s="117">
        <v>48</v>
      </c>
      <c r="Q21" s="117">
        <v>93</v>
      </c>
      <c r="R21" s="117">
        <v>18</v>
      </c>
      <c r="S21" s="117">
        <v>45</v>
      </c>
      <c r="T21" s="232">
        <v>92</v>
      </c>
      <c r="U21" s="628">
        <v>25</v>
      </c>
      <c r="V21" s="628">
        <v>47</v>
      </c>
      <c r="W21" s="232">
        <v>72</v>
      </c>
      <c r="X21" s="117">
        <v>20</v>
      </c>
      <c r="Y21" s="117">
        <v>42</v>
      </c>
      <c r="Z21" s="117">
        <v>80</v>
      </c>
      <c r="AA21" s="117">
        <v>24</v>
      </c>
      <c r="AB21" s="117">
        <v>47.5</v>
      </c>
      <c r="AC21" s="117">
        <v>67.5</v>
      </c>
      <c r="AD21" s="117">
        <v>25</v>
      </c>
      <c r="AE21" s="117">
        <v>50</v>
      </c>
      <c r="AF21" s="117">
        <v>70</v>
      </c>
      <c r="AG21" s="117">
        <v>22</v>
      </c>
      <c r="AH21" s="117">
        <v>46</v>
      </c>
      <c r="AI21" s="117">
        <v>64.5</v>
      </c>
      <c r="AJ21" s="647">
        <f t="shared" si="0"/>
        <v>22</v>
      </c>
      <c r="AK21" s="647">
        <f t="shared" si="0"/>
        <v>44.9</v>
      </c>
      <c r="AL21" s="647">
        <f t="shared" si="0"/>
        <v>75.8</v>
      </c>
    </row>
    <row r="22" spans="1:38" ht="32.4" customHeight="1" x14ac:dyDescent="0.3">
      <c r="A22" s="547" t="s">
        <v>10</v>
      </c>
      <c r="B22" s="54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51"/>
      <c r="P22" s="651"/>
      <c r="Q22" s="13"/>
      <c r="R22" s="13"/>
      <c r="S22" s="13"/>
      <c r="T22" s="13"/>
      <c r="U22" s="651"/>
      <c r="V22" s="65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651"/>
      <c r="AH22" s="651"/>
      <c r="AI22" s="13"/>
      <c r="AJ22" s="14"/>
      <c r="AK22" s="14"/>
      <c r="AL22" s="14"/>
    </row>
    <row r="23" spans="1:38" x14ac:dyDescent="0.3">
      <c r="A23" s="231"/>
      <c r="B23" s="6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</row>
    <row r="24" spans="1:38" x14ac:dyDescent="0.3">
      <c r="A24" s="231"/>
      <c r="B24" s="6" t="s">
        <v>11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</row>
    <row r="25" spans="1:38" x14ac:dyDescent="0.3">
      <c r="A25" s="231"/>
      <c r="B25" s="6"/>
      <c r="C25" s="231"/>
      <c r="D25" s="231"/>
      <c r="E25" s="231"/>
      <c r="F25" s="231" t="s">
        <v>12</v>
      </c>
      <c r="G25" s="231"/>
      <c r="H25" s="231"/>
      <c r="I25" s="231"/>
      <c r="K25" s="231"/>
      <c r="L25" s="231"/>
      <c r="M25" s="231"/>
      <c r="N25" s="231"/>
      <c r="O25" s="231"/>
      <c r="Q25" s="231"/>
      <c r="R25" s="231"/>
      <c r="S25" s="231"/>
      <c r="T25" s="231" t="s">
        <v>13</v>
      </c>
      <c r="U25" s="231"/>
      <c r="V25" s="231"/>
      <c r="W25" s="231"/>
      <c r="X25" s="231"/>
      <c r="Y25" s="231"/>
      <c r="Z25" s="231"/>
      <c r="AC25" s="231"/>
      <c r="AD25" s="231"/>
      <c r="AE25" s="231"/>
      <c r="AF25" s="231"/>
      <c r="AG25" s="231"/>
      <c r="AH25" s="231"/>
      <c r="AI25" s="231"/>
    </row>
    <row r="26" spans="1:38" x14ac:dyDescent="0.3">
      <c r="A26" s="1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protectedRanges>
    <protectedRange sqref="B11:B12 B15:B21" name="Диапазон1_1"/>
  </protectedRanges>
  <mergeCells count="31">
    <mergeCell ref="X9:Z9"/>
    <mergeCell ref="AA9:AC9"/>
    <mergeCell ref="AD9:AF9"/>
    <mergeCell ref="AG9:AI9"/>
    <mergeCell ref="A22:B22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W3"/>
    <mergeCell ref="A4:W4"/>
    <mergeCell ref="A5:W5"/>
    <mergeCell ref="A8:A9"/>
    <mergeCell ref="B8:B9"/>
    <mergeCell ref="C8:E8"/>
    <mergeCell ref="F8:H8"/>
    <mergeCell ref="I8:K8"/>
  </mergeCells>
  <pageMargins left="0.31" right="0.26" top="0.53" bottom="0.46" header="0.3" footer="0.3"/>
  <pageSetup paperSize="9" scale="65" orientation="landscape" verticalDpi="300" r:id="rId1"/>
  <colBreaks count="1" manualBreakCount="1">
    <brk id="3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view="pageBreakPreview" topLeftCell="A7" zoomScale="82" zoomScaleNormal="100" zoomScaleSheetLayoutView="82" workbookViewId="0">
      <selection activeCell="AE35" sqref="AE35"/>
    </sheetView>
  </sheetViews>
  <sheetFormatPr defaultRowHeight="13.2" x14ac:dyDescent="0.25"/>
  <cols>
    <col min="1" max="1" width="3.44140625" style="68" customWidth="1"/>
    <col min="2" max="2" width="34.88671875" style="67" customWidth="1"/>
    <col min="3" max="3" width="4.5546875" style="68" customWidth="1"/>
    <col min="4" max="4" width="5.33203125" style="68" customWidth="1"/>
    <col min="5" max="5" width="4.6640625" style="68" customWidth="1"/>
    <col min="6" max="6" width="4.5546875" style="68" customWidth="1"/>
    <col min="7" max="7" width="4.88671875" style="68" customWidth="1"/>
    <col min="8" max="8" width="5.109375" style="68" customWidth="1"/>
    <col min="9" max="9" width="5" style="68" customWidth="1"/>
    <col min="10" max="10" width="5.109375" style="68" customWidth="1"/>
    <col min="11" max="11" width="4.33203125" style="68" customWidth="1"/>
    <col min="12" max="14" width="4.6640625" style="68" customWidth="1"/>
    <col min="15" max="15" width="5.33203125" style="68" customWidth="1"/>
    <col min="16" max="17" width="5" style="68" customWidth="1"/>
    <col min="18" max="18" width="4.6640625" style="68" customWidth="1"/>
    <col min="19" max="19" width="4.5546875" style="68" customWidth="1"/>
    <col min="20" max="20" width="4.88671875" style="68" customWidth="1"/>
    <col min="21" max="22" width="4.6640625" style="68" customWidth="1"/>
    <col min="23" max="23" width="5.109375" style="68" customWidth="1"/>
    <col min="24" max="24" width="4.6640625" style="68" customWidth="1"/>
    <col min="25" max="25" width="4.5546875" style="68" bestFit="1" customWidth="1"/>
    <col min="26" max="26" width="4.5546875" style="68" customWidth="1"/>
    <col min="27" max="27" width="5.33203125" style="69" customWidth="1"/>
    <col min="28" max="28" width="5" style="69" customWidth="1"/>
    <col min="29" max="29" width="6.88671875" style="69" customWidth="1"/>
    <col min="30" max="30" width="6.33203125" style="67" customWidth="1"/>
    <col min="31" max="256" width="8.88671875" style="67"/>
    <col min="257" max="257" width="3.44140625" style="67" customWidth="1"/>
    <col min="258" max="258" width="37" style="67" customWidth="1"/>
    <col min="259" max="259" width="4.5546875" style="67" customWidth="1"/>
    <col min="260" max="260" width="5.33203125" style="67" customWidth="1"/>
    <col min="261" max="261" width="4.6640625" style="67" customWidth="1"/>
    <col min="262" max="262" width="4.5546875" style="67" customWidth="1"/>
    <col min="263" max="263" width="4.88671875" style="67" customWidth="1"/>
    <col min="264" max="264" width="4.5546875" style="67" customWidth="1"/>
    <col min="265" max="265" width="5" style="67" customWidth="1"/>
    <col min="266" max="266" width="5.109375" style="67" customWidth="1"/>
    <col min="267" max="267" width="4.109375" style="67" customWidth="1"/>
    <col min="268" max="270" width="4.6640625" style="67" customWidth="1"/>
    <col min="271" max="271" width="5.33203125" style="67" customWidth="1"/>
    <col min="272" max="273" width="5" style="67" customWidth="1"/>
    <col min="274" max="274" width="4.6640625" style="67" customWidth="1"/>
    <col min="275" max="275" width="4.5546875" style="67" customWidth="1"/>
    <col min="276" max="276" width="4.88671875" style="67" customWidth="1"/>
    <col min="277" max="278" width="4.6640625" style="67" customWidth="1"/>
    <col min="279" max="279" width="5.109375" style="67" customWidth="1"/>
    <col min="280" max="280" width="4.6640625" style="67" customWidth="1"/>
    <col min="281" max="281" width="4.5546875" style="67" bestFit="1" customWidth="1"/>
    <col min="282" max="282" width="4.5546875" style="67" customWidth="1"/>
    <col min="283" max="283" width="5.33203125" style="67" customWidth="1"/>
    <col min="284" max="284" width="5" style="67" customWidth="1"/>
    <col min="285" max="285" width="6" style="67" customWidth="1"/>
    <col min="286" max="286" width="6.33203125" style="67" customWidth="1"/>
    <col min="287" max="512" width="8.88671875" style="67"/>
    <col min="513" max="513" width="3.44140625" style="67" customWidth="1"/>
    <col min="514" max="514" width="37" style="67" customWidth="1"/>
    <col min="515" max="515" width="4.5546875" style="67" customWidth="1"/>
    <col min="516" max="516" width="5.33203125" style="67" customWidth="1"/>
    <col min="517" max="517" width="4.6640625" style="67" customWidth="1"/>
    <col min="518" max="518" width="4.5546875" style="67" customWidth="1"/>
    <col min="519" max="519" width="4.88671875" style="67" customWidth="1"/>
    <col min="520" max="520" width="4.5546875" style="67" customWidth="1"/>
    <col min="521" max="521" width="5" style="67" customWidth="1"/>
    <col min="522" max="522" width="5.109375" style="67" customWidth="1"/>
    <col min="523" max="523" width="4.109375" style="67" customWidth="1"/>
    <col min="524" max="526" width="4.6640625" style="67" customWidth="1"/>
    <col min="527" max="527" width="5.33203125" style="67" customWidth="1"/>
    <col min="528" max="529" width="5" style="67" customWidth="1"/>
    <col min="530" max="530" width="4.6640625" style="67" customWidth="1"/>
    <col min="531" max="531" width="4.5546875" style="67" customWidth="1"/>
    <col min="532" max="532" width="4.88671875" style="67" customWidth="1"/>
    <col min="533" max="534" width="4.6640625" style="67" customWidth="1"/>
    <col min="535" max="535" width="5.109375" style="67" customWidth="1"/>
    <col min="536" max="536" width="4.6640625" style="67" customWidth="1"/>
    <col min="537" max="537" width="4.5546875" style="67" bestFit="1" customWidth="1"/>
    <col min="538" max="538" width="4.5546875" style="67" customWidth="1"/>
    <col min="539" max="539" width="5.33203125" style="67" customWidth="1"/>
    <col min="540" max="540" width="5" style="67" customWidth="1"/>
    <col min="541" max="541" width="6" style="67" customWidth="1"/>
    <col min="542" max="542" width="6.33203125" style="67" customWidth="1"/>
    <col min="543" max="768" width="8.88671875" style="67"/>
    <col min="769" max="769" width="3.44140625" style="67" customWidth="1"/>
    <col min="770" max="770" width="37" style="67" customWidth="1"/>
    <col min="771" max="771" width="4.5546875" style="67" customWidth="1"/>
    <col min="772" max="772" width="5.33203125" style="67" customWidth="1"/>
    <col min="773" max="773" width="4.6640625" style="67" customWidth="1"/>
    <col min="774" max="774" width="4.5546875" style="67" customWidth="1"/>
    <col min="775" max="775" width="4.88671875" style="67" customWidth="1"/>
    <col min="776" max="776" width="4.5546875" style="67" customWidth="1"/>
    <col min="777" max="777" width="5" style="67" customWidth="1"/>
    <col min="778" max="778" width="5.109375" style="67" customWidth="1"/>
    <col min="779" max="779" width="4.109375" style="67" customWidth="1"/>
    <col min="780" max="782" width="4.6640625" style="67" customWidth="1"/>
    <col min="783" max="783" width="5.33203125" style="67" customWidth="1"/>
    <col min="784" max="785" width="5" style="67" customWidth="1"/>
    <col min="786" max="786" width="4.6640625" style="67" customWidth="1"/>
    <col min="787" max="787" width="4.5546875" style="67" customWidth="1"/>
    <col min="788" max="788" width="4.88671875" style="67" customWidth="1"/>
    <col min="789" max="790" width="4.6640625" style="67" customWidth="1"/>
    <col min="791" max="791" width="5.109375" style="67" customWidth="1"/>
    <col min="792" max="792" width="4.6640625" style="67" customWidth="1"/>
    <col min="793" max="793" width="4.5546875" style="67" bestFit="1" customWidth="1"/>
    <col min="794" max="794" width="4.5546875" style="67" customWidth="1"/>
    <col min="795" max="795" width="5.33203125" style="67" customWidth="1"/>
    <col min="796" max="796" width="5" style="67" customWidth="1"/>
    <col min="797" max="797" width="6" style="67" customWidth="1"/>
    <col min="798" max="798" width="6.33203125" style="67" customWidth="1"/>
    <col min="799" max="1024" width="8.88671875" style="67"/>
    <col min="1025" max="1025" width="3.44140625" style="67" customWidth="1"/>
    <col min="1026" max="1026" width="37" style="67" customWidth="1"/>
    <col min="1027" max="1027" width="4.5546875" style="67" customWidth="1"/>
    <col min="1028" max="1028" width="5.33203125" style="67" customWidth="1"/>
    <col min="1029" max="1029" width="4.6640625" style="67" customWidth="1"/>
    <col min="1030" max="1030" width="4.5546875" style="67" customWidth="1"/>
    <col min="1031" max="1031" width="4.88671875" style="67" customWidth="1"/>
    <col min="1032" max="1032" width="4.5546875" style="67" customWidth="1"/>
    <col min="1033" max="1033" width="5" style="67" customWidth="1"/>
    <col min="1034" max="1034" width="5.109375" style="67" customWidth="1"/>
    <col min="1035" max="1035" width="4.109375" style="67" customWidth="1"/>
    <col min="1036" max="1038" width="4.6640625" style="67" customWidth="1"/>
    <col min="1039" max="1039" width="5.33203125" style="67" customWidth="1"/>
    <col min="1040" max="1041" width="5" style="67" customWidth="1"/>
    <col min="1042" max="1042" width="4.6640625" style="67" customWidth="1"/>
    <col min="1043" max="1043" width="4.5546875" style="67" customWidth="1"/>
    <col min="1044" max="1044" width="4.88671875" style="67" customWidth="1"/>
    <col min="1045" max="1046" width="4.6640625" style="67" customWidth="1"/>
    <col min="1047" max="1047" width="5.109375" style="67" customWidth="1"/>
    <col min="1048" max="1048" width="4.6640625" style="67" customWidth="1"/>
    <col min="1049" max="1049" width="4.5546875" style="67" bestFit="1" customWidth="1"/>
    <col min="1050" max="1050" width="4.5546875" style="67" customWidth="1"/>
    <col min="1051" max="1051" width="5.33203125" style="67" customWidth="1"/>
    <col min="1052" max="1052" width="5" style="67" customWidth="1"/>
    <col min="1053" max="1053" width="6" style="67" customWidth="1"/>
    <col min="1054" max="1054" width="6.33203125" style="67" customWidth="1"/>
    <col min="1055" max="1280" width="8.88671875" style="67"/>
    <col min="1281" max="1281" width="3.44140625" style="67" customWidth="1"/>
    <col min="1282" max="1282" width="37" style="67" customWidth="1"/>
    <col min="1283" max="1283" width="4.5546875" style="67" customWidth="1"/>
    <col min="1284" max="1284" width="5.33203125" style="67" customWidth="1"/>
    <col min="1285" max="1285" width="4.6640625" style="67" customWidth="1"/>
    <col min="1286" max="1286" width="4.5546875" style="67" customWidth="1"/>
    <col min="1287" max="1287" width="4.88671875" style="67" customWidth="1"/>
    <col min="1288" max="1288" width="4.5546875" style="67" customWidth="1"/>
    <col min="1289" max="1289" width="5" style="67" customWidth="1"/>
    <col min="1290" max="1290" width="5.109375" style="67" customWidth="1"/>
    <col min="1291" max="1291" width="4.109375" style="67" customWidth="1"/>
    <col min="1292" max="1294" width="4.6640625" style="67" customWidth="1"/>
    <col min="1295" max="1295" width="5.33203125" style="67" customWidth="1"/>
    <col min="1296" max="1297" width="5" style="67" customWidth="1"/>
    <col min="1298" max="1298" width="4.6640625" style="67" customWidth="1"/>
    <col min="1299" max="1299" width="4.5546875" style="67" customWidth="1"/>
    <col min="1300" max="1300" width="4.88671875" style="67" customWidth="1"/>
    <col min="1301" max="1302" width="4.6640625" style="67" customWidth="1"/>
    <col min="1303" max="1303" width="5.109375" style="67" customWidth="1"/>
    <col min="1304" max="1304" width="4.6640625" style="67" customWidth="1"/>
    <col min="1305" max="1305" width="4.5546875" style="67" bestFit="1" customWidth="1"/>
    <col min="1306" max="1306" width="4.5546875" style="67" customWidth="1"/>
    <col min="1307" max="1307" width="5.33203125" style="67" customWidth="1"/>
    <col min="1308" max="1308" width="5" style="67" customWidth="1"/>
    <col min="1309" max="1309" width="6" style="67" customWidth="1"/>
    <col min="1310" max="1310" width="6.33203125" style="67" customWidth="1"/>
    <col min="1311" max="1536" width="8.88671875" style="67"/>
    <col min="1537" max="1537" width="3.44140625" style="67" customWidth="1"/>
    <col min="1538" max="1538" width="37" style="67" customWidth="1"/>
    <col min="1539" max="1539" width="4.5546875" style="67" customWidth="1"/>
    <col min="1540" max="1540" width="5.33203125" style="67" customWidth="1"/>
    <col min="1541" max="1541" width="4.6640625" style="67" customWidth="1"/>
    <col min="1542" max="1542" width="4.5546875" style="67" customWidth="1"/>
    <col min="1543" max="1543" width="4.88671875" style="67" customWidth="1"/>
    <col min="1544" max="1544" width="4.5546875" style="67" customWidth="1"/>
    <col min="1545" max="1545" width="5" style="67" customWidth="1"/>
    <col min="1546" max="1546" width="5.109375" style="67" customWidth="1"/>
    <col min="1547" max="1547" width="4.109375" style="67" customWidth="1"/>
    <col min="1548" max="1550" width="4.6640625" style="67" customWidth="1"/>
    <col min="1551" max="1551" width="5.33203125" style="67" customWidth="1"/>
    <col min="1552" max="1553" width="5" style="67" customWidth="1"/>
    <col min="1554" max="1554" width="4.6640625" style="67" customWidth="1"/>
    <col min="1555" max="1555" width="4.5546875" style="67" customWidth="1"/>
    <col min="1556" max="1556" width="4.88671875" style="67" customWidth="1"/>
    <col min="1557" max="1558" width="4.6640625" style="67" customWidth="1"/>
    <col min="1559" max="1559" width="5.109375" style="67" customWidth="1"/>
    <col min="1560" max="1560" width="4.6640625" style="67" customWidth="1"/>
    <col min="1561" max="1561" width="4.5546875" style="67" bestFit="1" customWidth="1"/>
    <col min="1562" max="1562" width="4.5546875" style="67" customWidth="1"/>
    <col min="1563" max="1563" width="5.33203125" style="67" customWidth="1"/>
    <col min="1564" max="1564" width="5" style="67" customWidth="1"/>
    <col min="1565" max="1565" width="6" style="67" customWidth="1"/>
    <col min="1566" max="1566" width="6.33203125" style="67" customWidth="1"/>
    <col min="1567" max="1792" width="8.88671875" style="67"/>
    <col min="1793" max="1793" width="3.44140625" style="67" customWidth="1"/>
    <col min="1794" max="1794" width="37" style="67" customWidth="1"/>
    <col min="1795" max="1795" width="4.5546875" style="67" customWidth="1"/>
    <col min="1796" max="1796" width="5.33203125" style="67" customWidth="1"/>
    <col min="1797" max="1797" width="4.6640625" style="67" customWidth="1"/>
    <col min="1798" max="1798" width="4.5546875" style="67" customWidth="1"/>
    <col min="1799" max="1799" width="4.88671875" style="67" customWidth="1"/>
    <col min="1800" max="1800" width="4.5546875" style="67" customWidth="1"/>
    <col min="1801" max="1801" width="5" style="67" customWidth="1"/>
    <col min="1802" max="1802" width="5.109375" style="67" customWidth="1"/>
    <col min="1803" max="1803" width="4.109375" style="67" customWidth="1"/>
    <col min="1804" max="1806" width="4.6640625" style="67" customWidth="1"/>
    <col min="1807" max="1807" width="5.33203125" style="67" customWidth="1"/>
    <col min="1808" max="1809" width="5" style="67" customWidth="1"/>
    <col min="1810" max="1810" width="4.6640625" style="67" customWidth="1"/>
    <col min="1811" max="1811" width="4.5546875" style="67" customWidth="1"/>
    <col min="1812" max="1812" width="4.88671875" style="67" customWidth="1"/>
    <col min="1813" max="1814" width="4.6640625" style="67" customWidth="1"/>
    <col min="1815" max="1815" width="5.109375" style="67" customWidth="1"/>
    <col min="1816" max="1816" width="4.6640625" style="67" customWidth="1"/>
    <col min="1817" max="1817" width="4.5546875" style="67" bestFit="1" customWidth="1"/>
    <col min="1818" max="1818" width="4.5546875" style="67" customWidth="1"/>
    <col min="1819" max="1819" width="5.33203125" style="67" customWidth="1"/>
    <col min="1820" max="1820" width="5" style="67" customWidth="1"/>
    <col min="1821" max="1821" width="6" style="67" customWidth="1"/>
    <col min="1822" max="1822" width="6.33203125" style="67" customWidth="1"/>
    <col min="1823" max="2048" width="8.88671875" style="67"/>
    <col min="2049" max="2049" width="3.44140625" style="67" customWidth="1"/>
    <col min="2050" max="2050" width="37" style="67" customWidth="1"/>
    <col min="2051" max="2051" width="4.5546875" style="67" customWidth="1"/>
    <col min="2052" max="2052" width="5.33203125" style="67" customWidth="1"/>
    <col min="2053" max="2053" width="4.6640625" style="67" customWidth="1"/>
    <col min="2054" max="2054" width="4.5546875" style="67" customWidth="1"/>
    <col min="2055" max="2055" width="4.88671875" style="67" customWidth="1"/>
    <col min="2056" max="2056" width="4.5546875" style="67" customWidth="1"/>
    <col min="2057" max="2057" width="5" style="67" customWidth="1"/>
    <col min="2058" max="2058" width="5.109375" style="67" customWidth="1"/>
    <col min="2059" max="2059" width="4.109375" style="67" customWidth="1"/>
    <col min="2060" max="2062" width="4.6640625" style="67" customWidth="1"/>
    <col min="2063" max="2063" width="5.33203125" style="67" customWidth="1"/>
    <col min="2064" max="2065" width="5" style="67" customWidth="1"/>
    <col min="2066" max="2066" width="4.6640625" style="67" customWidth="1"/>
    <col min="2067" max="2067" width="4.5546875" style="67" customWidth="1"/>
    <col min="2068" max="2068" width="4.88671875" style="67" customWidth="1"/>
    <col min="2069" max="2070" width="4.6640625" style="67" customWidth="1"/>
    <col min="2071" max="2071" width="5.109375" style="67" customWidth="1"/>
    <col min="2072" max="2072" width="4.6640625" style="67" customWidth="1"/>
    <col min="2073" max="2073" width="4.5546875" style="67" bestFit="1" customWidth="1"/>
    <col min="2074" max="2074" width="4.5546875" style="67" customWidth="1"/>
    <col min="2075" max="2075" width="5.33203125" style="67" customWidth="1"/>
    <col min="2076" max="2076" width="5" style="67" customWidth="1"/>
    <col min="2077" max="2077" width="6" style="67" customWidth="1"/>
    <col min="2078" max="2078" width="6.33203125" style="67" customWidth="1"/>
    <col min="2079" max="2304" width="8.88671875" style="67"/>
    <col min="2305" max="2305" width="3.44140625" style="67" customWidth="1"/>
    <col min="2306" max="2306" width="37" style="67" customWidth="1"/>
    <col min="2307" max="2307" width="4.5546875" style="67" customWidth="1"/>
    <col min="2308" max="2308" width="5.33203125" style="67" customWidth="1"/>
    <col min="2309" max="2309" width="4.6640625" style="67" customWidth="1"/>
    <col min="2310" max="2310" width="4.5546875" style="67" customWidth="1"/>
    <col min="2311" max="2311" width="4.88671875" style="67" customWidth="1"/>
    <col min="2312" max="2312" width="4.5546875" style="67" customWidth="1"/>
    <col min="2313" max="2313" width="5" style="67" customWidth="1"/>
    <col min="2314" max="2314" width="5.109375" style="67" customWidth="1"/>
    <col min="2315" max="2315" width="4.109375" style="67" customWidth="1"/>
    <col min="2316" max="2318" width="4.6640625" style="67" customWidth="1"/>
    <col min="2319" max="2319" width="5.33203125" style="67" customWidth="1"/>
    <col min="2320" max="2321" width="5" style="67" customWidth="1"/>
    <col min="2322" max="2322" width="4.6640625" style="67" customWidth="1"/>
    <col min="2323" max="2323" width="4.5546875" style="67" customWidth="1"/>
    <col min="2324" max="2324" width="4.88671875" style="67" customWidth="1"/>
    <col min="2325" max="2326" width="4.6640625" style="67" customWidth="1"/>
    <col min="2327" max="2327" width="5.109375" style="67" customWidth="1"/>
    <col min="2328" max="2328" width="4.6640625" style="67" customWidth="1"/>
    <col min="2329" max="2329" width="4.5546875" style="67" bestFit="1" customWidth="1"/>
    <col min="2330" max="2330" width="4.5546875" style="67" customWidth="1"/>
    <col min="2331" max="2331" width="5.33203125" style="67" customWidth="1"/>
    <col min="2332" max="2332" width="5" style="67" customWidth="1"/>
    <col min="2333" max="2333" width="6" style="67" customWidth="1"/>
    <col min="2334" max="2334" width="6.33203125" style="67" customWidth="1"/>
    <col min="2335" max="2560" width="8.88671875" style="67"/>
    <col min="2561" max="2561" width="3.44140625" style="67" customWidth="1"/>
    <col min="2562" max="2562" width="37" style="67" customWidth="1"/>
    <col min="2563" max="2563" width="4.5546875" style="67" customWidth="1"/>
    <col min="2564" max="2564" width="5.33203125" style="67" customWidth="1"/>
    <col min="2565" max="2565" width="4.6640625" style="67" customWidth="1"/>
    <col min="2566" max="2566" width="4.5546875" style="67" customWidth="1"/>
    <col min="2567" max="2567" width="4.88671875" style="67" customWidth="1"/>
    <col min="2568" max="2568" width="4.5546875" style="67" customWidth="1"/>
    <col min="2569" max="2569" width="5" style="67" customWidth="1"/>
    <col min="2570" max="2570" width="5.109375" style="67" customWidth="1"/>
    <col min="2571" max="2571" width="4.109375" style="67" customWidth="1"/>
    <col min="2572" max="2574" width="4.6640625" style="67" customWidth="1"/>
    <col min="2575" max="2575" width="5.33203125" style="67" customWidth="1"/>
    <col min="2576" max="2577" width="5" style="67" customWidth="1"/>
    <col min="2578" max="2578" width="4.6640625" style="67" customWidth="1"/>
    <col min="2579" max="2579" width="4.5546875" style="67" customWidth="1"/>
    <col min="2580" max="2580" width="4.88671875" style="67" customWidth="1"/>
    <col min="2581" max="2582" width="4.6640625" style="67" customWidth="1"/>
    <col min="2583" max="2583" width="5.109375" style="67" customWidth="1"/>
    <col min="2584" max="2584" width="4.6640625" style="67" customWidth="1"/>
    <col min="2585" max="2585" width="4.5546875" style="67" bestFit="1" customWidth="1"/>
    <col min="2586" max="2586" width="4.5546875" style="67" customWidth="1"/>
    <col min="2587" max="2587" width="5.33203125" style="67" customWidth="1"/>
    <col min="2588" max="2588" width="5" style="67" customWidth="1"/>
    <col min="2589" max="2589" width="6" style="67" customWidth="1"/>
    <col min="2590" max="2590" width="6.33203125" style="67" customWidth="1"/>
    <col min="2591" max="2816" width="8.88671875" style="67"/>
    <col min="2817" max="2817" width="3.44140625" style="67" customWidth="1"/>
    <col min="2818" max="2818" width="37" style="67" customWidth="1"/>
    <col min="2819" max="2819" width="4.5546875" style="67" customWidth="1"/>
    <col min="2820" max="2820" width="5.33203125" style="67" customWidth="1"/>
    <col min="2821" max="2821" width="4.6640625" style="67" customWidth="1"/>
    <col min="2822" max="2822" width="4.5546875" style="67" customWidth="1"/>
    <col min="2823" max="2823" width="4.88671875" style="67" customWidth="1"/>
    <col min="2824" max="2824" width="4.5546875" style="67" customWidth="1"/>
    <col min="2825" max="2825" width="5" style="67" customWidth="1"/>
    <col min="2826" max="2826" width="5.109375" style="67" customWidth="1"/>
    <col min="2827" max="2827" width="4.109375" style="67" customWidth="1"/>
    <col min="2828" max="2830" width="4.6640625" style="67" customWidth="1"/>
    <col min="2831" max="2831" width="5.33203125" style="67" customWidth="1"/>
    <col min="2832" max="2833" width="5" style="67" customWidth="1"/>
    <col min="2834" max="2834" width="4.6640625" style="67" customWidth="1"/>
    <col min="2835" max="2835" width="4.5546875" style="67" customWidth="1"/>
    <col min="2836" max="2836" width="4.88671875" style="67" customWidth="1"/>
    <col min="2837" max="2838" width="4.6640625" style="67" customWidth="1"/>
    <col min="2839" max="2839" width="5.109375" style="67" customWidth="1"/>
    <col min="2840" max="2840" width="4.6640625" style="67" customWidth="1"/>
    <col min="2841" max="2841" width="4.5546875" style="67" bestFit="1" customWidth="1"/>
    <col min="2842" max="2842" width="4.5546875" style="67" customWidth="1"/>
    <col min="2843" max="2843" width="5.33203125" style="67" customWidth="1"/>
    <col min="2844" max="2844" width="5" style="67" customWidth="1"/>
    <col min="2845" max="2845" width="6" style="67" customWidth="1"/>
    <col min="2846" max="2846" width="6.33203125" style="67" customWidth="1"/>
    <col min="2847" max="3072" width="8.88671875" style="67"/>
    <col min="3073" max="3073" width="3.44140625" style="67" customWidth="1"/>
    <col min="3074" max="3074" width="37" style="67" customWidth="1"/>
    <col min="3075" max="3075" width="4.5546875" style="67" customWidth="1"/>
    <col min="3076" max="3076" width="5.33203125" style="67" customWidth="1"/>
    <col min="3077" max="3077" width="4.6640625" style="67" customWidth="1"/>
    <col min="3078" max="3078" width="4.5546875" style="67" customWidth="1"/>
    <col min="3079" max="3079" width="4.88671875" style="67" customWidth="1"/>
    <col min="3080" max="3080" width="4.5546875" style="67" customWidth="1"/>
    <col min="3081" max="3081" width="5" style="67" customWidth="1"/>
    <col min="3082" max="3082" width="5.109375" style="67" customWidth="1"/>
    <col min="3083" max="3083" width="4.109375" style="67" customWidth="1"/>
    <col min="3084" max="3086" width="4.6640625" style="67" customWidth="1"/>
    <col min="3087" max="3087" width="5.33203125" style="67" customWidth="1"/>
    <col min="3088" max="3089" width="5" style="67" customWidth="1"/>
    <col min="3090" max="3090" width="4.6640625" style="67" customWidth="1"/>
    <col min="3091" max="3091" width="4.5546875" style="67" customWidth="1"/>
    <col min="3092" max="3092" width="4.88671875" style="67" customWidth="1"/>
    <col min="3093" max="3094" width="4.6640625" style="67" customWidth="1"/>
    <col min="3095" max="3095" width="5.109375" style="67" customWidth="1"/>
    <col min="3096" max="3096" width="4.6640625" style="67" customWidth="1"/>
    <col min="3097" max="3097" width="4.5546875" style="67" bestFit="1" customWidth="1"/>
    <col min="3098" max="3098" width="4.5546875" style="67" customWidth="1"/>
    <col min="3099" max="3099" width="5.33203125" style="67" customWidth="1"/>
    <col min="3100" max="3100" width="5" style="67" customWidth="1"/>
    <col min="3101" max="3101" width="6" style="67" customWidth="1"/>
    <col min="3102" max="3102" width="6.33203125" style="67" customWidth="1"/>
    <col min="3103" max="3328" width="8.88671875" style="67"/>
    <col min="3329" max="3329" width="3.44140625" style="67" customWidth="1"/>
    <col min="3330" max="3330" width="37" style="67" customWidth="1"/>
    <col min="3331" max="3331" width="4.5546875" style="67" customWidth="1"/>
    <col min="3332" max="3332" width="5.33203125" style="67" customWidth="1"/>
    <col min="3333" max="3333" width="4.6640625" style="67" customWidth="1"/>
    <col min="3334" max="3334" width="4.5546875" style="67" customWidth="1"/>
    <col min="3335" max="3335" width="4.88671875" style="67" customWidth="1"/>
    <col min="3336" max="3336" width="4.5546875" style="67" customWidth="1"/>
    <col min="3337" max="3337" width="5" style="67" customWidth="1"/>
    <col min="3338" max="3338" width="5.109375" style="67" customWidth="1"/>
    <col min="3339" max="3339" width="4.109375" style="67" customWidth="1"/>
    <col min="3340" max="3342" width="4.6640625" style="67" customWidth="1"/>
    <col min="3343" max="3343" width="5.33203125" style="67" customWidth="1"/>
    <col min="3344" max="3345" width="5" style="67" customWidth="1"/>
    <col min="3346" max="3346" width="4.6640625" style="67" customWidth="1"/>
    <col min="3347" max="3347" width="4.5546875" style="67" customWidth="1"/>
    <col min="3348" max="3348" width="4.88671875" style="67" customWidth="1"/>
    <col min="3349" max="3350" width="4.6640625" style="67" customWidth="1"/>
    <col min="3351" max="3351" width="5.109375" style="67" customWidth="1"/>
    <col min="3352" max="3352" width="4.6640625" style="67" customWidth="1"/>
    <col min="3353" max="3353" width="4.5546875" style="67" bestFit="1" customWidth="1"/>
    <col min="3354" max="3354" width="4.5546875" style="67" customWidth="1"/>
    <col min="3355" max="3355" width="5.33203125" style="67" customWidth="1"/>
    <col min="3356" max="3356" width="5" style="67" customWidth="1"/>
    <col min="3357" max="3357" width="6" style="67" customWidth="1"/>
    <col min="3358" max="3358" width="6.33203125" style="67" customWidth="1"/>
    <col min="3359" max="3584" width="8.88671875" style="67"/>
    <col min="3585" max="3585" width="3.44140625" style="67" customWidth="1"/>
    <col min="3586" max="3586" width="37" style="67" customWidth="1"/>
    <col min="3587" max="3587" width="4.5546875" style="67" customWidth="1"/>
    <col min="3588" max="3588" width="5.33203125" style="67" customWidth="1"/>
    <col min="3589" max="3589" width="4.6640625" style="67" customWidth="1"/>
    <col min="3590" max="3590" width="4.5546875" style="67" customWidth="1"/>
    <col min="3591" max="3591" width="4.88671875" style="67" customWidth="1"/>
    <col min="3592" max="3592" width="4.5546875" style="67" customWidth="1"/>
    <col min="3593" max="3593" width="5" style="67" customWidth="1"/>
    <col min="3594" max="3594" width="5.109375" style="67" customWidth="1"/>
    <col min="3595" max="3595" width="4.109375" style="67" customWidth="1"/>
    <col min="3596" max="3598" width="4.6640625" style="67" customWidth="1"/>
    <col min="3599" max="3599" width="5.33203125" style="67" customWidth="1"/>
    <col min="3600" max="3601" width="5" style="67" customWidth="1"/>
    <col min="3602" max="3602" width="4.6640625" style="67" customWidth="1"/>
    <col min="3603" max="3603" width="4.5546875" style="67" customWidth="1"/>
    <col min="3604" max="3604" width="4.88671875" style="67" customWidth="1"/>
    <col min="3605" max="3606" width="4.6640625" style="67" customWidth="1"/>
    <col min="3607" max="3607" width="5.109375" style="67" customWidth="1"/>
    <col min="3608" max="3608" width="4.6640625" style="67" customWidth="1"/>
    <col min="3609" max="3609" width="4.5546875" style="67" bestFit="1" customWidth="1"/>
    <col min="3610" max="3610" width="4.5546875" style="67" customWidth="1"/>
    <col min="3611" max="3611" width="5.33203125" style="67" customWidth="1"/>
    <col min="3612" max="3612" width="5" style="67" customWidth="1"/>
    <col min="3613" max="3613" width="6" style="67" customWidth="1"/>
    <col min="3614" max="3614" width="6.33203125" style="67" customWidth="1"/>
    <col min="3615" max="3840" width="8.88671875" style="67"/>
    <col min="3841" max="3841" width="3.44140625" style="67" customWidth="1"/>
    <col min="3842" max="3842" width="37" style="67" customWidth="1"/>
    <col min="3843" max="3843" width="4.5546875" style="67" customWidth="1"/>
    <col min="3844" max="3844" width="5.33203125" style="67" customWidth="1"/>
    <col min="3845" max="3845" width="4.6640625" style="67" customWidth="1"/>
    <col min="3846" max="3846" width="4.5546875" style="67" customWidth="1"/>
    <col min="3847" max="3847" width="4.88671875" style="67" customWidth="1"/>
    <col min="3848" max="3848" width="4.5546875" style="67" customWidth="1"/>
    <col min="3849" max="3849" width="5" style="67" customWidth="1"/>
    <col min="3850" max="3850" width="5.109375" style="67" customWidth="1"/>
    <col min="3851" max="3851" width="4.109375" style="67" customWidth="1"/>
    <col min="3852" max="3854" width="4.6640625" style="67" customWidth="1"/>
    <col min="3855" max="3855" width="5.33203125" style="67" customWidth="1"/>
    <col min="3856" max="3857" width="5" style="67" customWidth="1"/>
    <col min="3858" max="3858" width="4.6640625" style="67" customWidth="1"/>
    <col min="3859" max="3859" width="4.5546875" style="67" customWidth="1"/>
    <col min="3860" max="3860" width="4.88671875" style="67" customWidth="1"/>
    <col min="3861" max="3862" width="4.6640625" style="67" customWidth="1"/>
    <col min="3863" max="3863" width="5.109375" style="67" customWidth="1"/>
    <col min="3864" max="3864" width="4.6640625" style="67" customWidth="1"/>
    <col min="3865" max="3865" width="4.5546875" style="67" bestFit="1" customWidth="1"/>
    <col min="3866" max="3866" width="4.5546875" style="67" customWidth="1"/>
    <col min="3867" max="3867" width="5.33203125" style="67" customWidth="1"/>
    <col min="3868" max="3868" width="5" style="67" customWidth="1"/>
    <col min="3869" max="3869" width="6" style="67" customWidth="1"/>
    <col min="3870" max="3870" width="6.33203125" style="67" customWidth="1"/>
    <col min="3871" max="4096" width="8.88671875" style="67"/>
    <col min="4097" max="4097" width="3.44140625" style="67" customWidth="1"/>
    <col min="4098" max="4098" width="37" style="67" customWidth="1"/>
    <col min="4099" max="4099" width="4.5546875" style="67" customWidth="1"/>
    <col min="4100" max="4100" width="5.33203125" style="67" customWidth="1"/>
    <col min="4101" max="4101" width="4.6640625" style="67" customWidth="1"/>
    <col min="4102" max="4102" width="4.5546875" style="67" customWidth="1"/>
    <col min="4103" max="4103" width="4.88671875" style="67" customWidth="1"/>
    <col min="4104" max="4104" width="4.5546875" style="67" customWidth="1"/>
    <col min="4105" max="4105" width="5" style="67" customWidth="1"/>
    <col min="4106" max="4106" width="5.109375" style="67" customWidth="1"/>
    <col min="4107" max="4107" width="4.109375" style="67" customWidth="1"/>
    <col min="4108" max="4110" width="4.6640625" style="67" customWidth="1"/>
    <col min="4111" max="4111" width="5.33203125" style="67" customWidth="1"/>
    <col min="4112" max="4113" width="5" style="67" customWidth="1"/>
    <col min="4114" max="4114" width="4.6640625" style="67" customWidth="1"/>
    <col min="4115" max="4115" width="4.5546875" style="67" customWidth="1"/>
    <col min="4116" max="4116" width="4.88671875" style="67" customWidth="1"/>
    <col min="4117" max="4118" width="4.6640625" style="67" customWidth="1"/>
    <col min="4119" max="4119" width="5.109375" style="67" customWidth="1"/>
    <col min="4120" max="4120" width="4.6640625" style="67" customWidth="1"/>
    <col min="4121" max="4121" width="4.5546875" style="67" bestFit="1" customWidth="1"/>
    <col min="4122" max="4122" width="4.5546875" style="67" customWidth="1"/>
    <col min="4123" max="4123" width="5.33203125" style="67" customWidth="1"/>
    <col min="4124" max="4124" width="5" style="67" customWidth="1"/>
    <col min="4125" max="4125" width="6" style="67" customWidth="1"/>
    <col min="4126" max="4126" width="6.33203125" style="67" customWidth="1"/>
    <col min="4127" max="4352" width="8.88671875" style="67"/>
    <col min="4353" max="4353" width="3.44140625" style="67" customWidth="1"/>
    <col min="4354" max="4354" width="37" style="67" customWidth="1"/>
    <col min="4355" max="4355" width="4.5546875" style="67" customWidth="1"/>
    <col min="4356" max="4356" width="5.33203125" style="67" customWidth="1"/>
    <col min="4357" max="4357" width="4.6640625" style="67" customWidth="1"/>
    <col min="4358" max="4358" width="4.5546875" style="67" customWidth="1"/>
    <col min="4359" max="4359" width="4.88671875" style="67" customWidth="1"/>
    <col min="4360" max="4360" width="4.5546875" style="67" customWidth="1"/>
    <col min="4361" max="4361" width="5" style="67" customWidth="1"/>
    <col min="4362" max="4362" width="5.109375" style="67" customWidth="1"/>
    <col min="4363" max="4363" width="4.109375" style="67" customWidth="1"/>
    <col min="4364" max="4366" width="4.6640625" style="67" customWidth="1"/>
    <col min="4367" max="4367" width="5.33203125" style="67" customWidth="1"/>
    <col min="4368" max="4369" width="5" style="67" customWidth="1"/>
    <col min="4370" max="4370" width="4.6640625" style="67" customWidth="1"/>
    <col min="4371" max="4371" width="4.5546875" style="67" customWidth="1"/>
    <col min="4372" max="4372" width="4.88671875" style="67" customWidth="1"/>
    <col min="4373" max="4374" width="4.6640625" style="67" customWidth="1"/>
    <col min="4375" max="4375" width="5.109375" style="67" customWidth="1"/>
    <col min="4376" max="4376" width="4.6640625" style="67" customWidth="1"/>
    <col min="4377" max="4377" width="4.5546875" style="67" bestFit="1" customWidth="1"/>
    <col min="4378" max="4378" width="4.5546875" style="67" customWidth="1"/>
    <col min="4379" max="4379" width="5.33203125" style="67" customWidth="1"/>
    <col min="4380" max="4380" width="5" style="67" customWidth="1"/>
    <col min="4381" max="4381" width="6" style="67" customWidth="1"/>
    <col min="4382" max="4382" width="6.33203125" style="67" customWidth="1"/>
    <col min="4383" max="4608" width="8.88671875" style="67"/>
    <col min="4609" max="4609" width="3.44140625" style="67" customWidth="1"/>
    <col min="4610" max="4610" width="37" style="67" customWidth="1"/>
    <col min="4611" max="4611" width="4.5546875" style="67" customWidth="1"/>
    <col min="4612" max="4612" width="5.33203125" style="67" customWidth="1"/>
    <col min="4613" max="4613" width="4.6640625" style="67" customWidth="1"/>
    <col min="4614" max="4614" width="4.5546875" style="67" customWidth="1"/>
    <col min="4615" max="4615" width="4.88671875" style="67" customWidth="1"/>
    <col min="4616" max="4616" width="4.5546875" style="67" customWidth="1"/>
    <col min="4617" max="4617" width="5" style="67" customWidth="1"/>
    <col min="4618" max="4618" width="5.109375" style="67" customWidth="1"/>
    <col min="4619" max="4619" width="4.109375" style="67" customWidth="1"/>
    <col min="4620" max="4622" width="4.6640625" style="67" customWidth="1"/>
    <col min="4623" max="4623" width="5.33203125" style="67" customWidth="1"/>
    <col min="4624" max="4625" width="5" style="67" customWidth="1"/>
    <col min="4626" max="4626" width="4.6640625" style="67" customWidth="1"/>
    <col min="4627" max="4627" width="4.5546875" style="67" customWidth="1"/>
    <col min="4628" max="4628" width="4.88671875" style="67" customWidth="1"/>
    <col min="4629" max="4630" width="4.6640625" style="67" customWidth="1"/>
    <col min="4631" max="4631" width="5.109375" style="67" customWidth="1"/>
    <col min="4632" max="4632" width="4.6640625" style="67" customWidth="1"/>
    <col min="4633" max="4633" width="4.5546875" style="67" bestFit="1" customWidth="1"/>
    <col min="4634" max="4634" width="4.5546875" style="67" customWidth="1"/>
    <col min="4635" max="4635" width="5.33203125" style="67" customWidth="1"/>
    <col min="4636" max="4636" width="5" style="67" customWidth="1"/>
    <col min="4637" max="4637" width="6" style="67" customWidth="1"/>
    <col min="4638" max="4638" width="6.33203125" style="67" customWidth="1"/>
    <col min="4639" max="4864" width="8.88671875" style="67"/>
    <col min="4865" max="4865" width="3.44140625" style="67" customWidth="1"/>
    <col min="4866" max="4866" width="37" style="67" customWidth="1"/>
    <col min="4867" max="4867" width="4.5546875" style="67" customWidth="1"/>
    <col min="4868" max="4868" width="5.33203125" style="67" customWidth="1"/>
    <col min="4869" max="4869" width="4.6640625" style="67" customWidth="1"/>
    <col min="4870" max="4870" width="4.5546875" style="67" customWidth="1"/>
    <col min="4871" max="4871" width="4.88671875" style="67" customWidth="1"/>
    <col min="4872" max="4872" width="4.5546875" style="67" customWidth="1"/>
    <col min="4873" max="4873" width="5" style="67" customWidth="1"/>
    <col min="4874" max="4874" width="5.109375" style="67" customWidth="1"/>
    <col min="4875" max="4875" width="4.109375" style="67" customWidth="1"/>
    <col min="4876" max="4878" width="4.6640625" style="67" customWidth="1"/>
    <col min="4879" max="4879" width="5.33203125" style="67" customWidth="1"/>
    <col min="4880" max="4881" width="5" style="67" customWidth="1"/>
    <col min="4882" max="4882" width="4.6640625" style="67" customWidth="1"/>
    <col min="4883" max="4883" width="4.5546875" style="67" customWidth="1"/>
    <col min="4884" max="4884" width="4.88671875" style="67" customWidth="1"/>
    <col min="4885" max="4886" width="4.6640625" style="67" customWidth="1"/>
    <col min="4887" max="4887" width="5.109375" style="67" customWidth="1"/>
    <col min="4888" max="4888" width="4.6640625" style="67" customWidth="1"/>
    <col min="4889" max="4889" width="4.5546875" style="67" bestFit="1" customWidth="1"/>
    <col min="4890" max="4890" width="4.5546875" style="67" customWidth="1"/>
    <col min="4891" max="4891" width="5.33203125" style="67" customWidth="1"/>
    <col min="4892" max="4892" width="5" style="67" customWidth="1"/>
    <col min="4893" max="4893" width="6" style="67" customWidth="1"/>
    <col min="4894" max="4894" width="6.33203125" style="67" customWidth="1"/>
    <col min="4895" max="5120" width="8.88671875" style="67"/>
    <col min="5121" max="5121" width="3.44140625" style="67" customWidth="1"/>
    <col min="5122" max="5122" width="37" style="67" customWidth="1"/>
    <col min="5123" max="5123" width="4.5546875" style="67" customWidth="1"/>
    <col min="5124" max="5124" width="5.33203125" style="67" customWidth="1"/>
    <col min="5125" max="5125" width="4.6640625" style="67" customWidth="1"/>
    <col min="5126" max="5126" width="4.5546875" style="67" customWidth="1"/>
    <col min="5127" max="5127" width="4.88671875" style="67" customWidth="1"/>
    <col min="5128" max="5128" width="4.5546875" style="67" customWidth="1"/>
    <col min="5129" max="5129" width="5" style="67" customWidth="1"/>
    <col min="5130" max="5130" width="5.109375" style="67" customWidth="1"/>
    <col min="5131" max="5131" width="4.109375" style="67" customWidth="1"/>
    <col min="5132" max="5134" width="4.6640625" style="67" customWidth="1"/>
    <col min="5135" max="5135" width="5.33203125" style="67" customWidth="1"/>
    <col min="5136" max="5137" width="5" style="67" customWidth="1"/>
    <col min="5138" max="5138" width="4.6640625" style="67" customWidth="1"/>
    <col min="5139" max="5139" width="4.5546875" style="67" customWidth="1"/>
    <col min="5140" max="5140" width="4.88671875" style="67" customWidth="1"/>
    <col min="5141" max="5142" width="4.6640625" style="67" customWidth="1"/>
    <col min="5143" max="5143" width="5.109375" style="67" customWidth="1"/>
    <col min="5144" max="5144" width="4.6640625" style="67" customWidth="1"/>
    <col min="5145" max="5145" width="4.5546875" style="67" bestFit="1" customWidth="1"/>
    <col min="5146" max="5146" width="4.5546875" style="67" customWidth="1"/>
    <col min="5147" max="5147" width="5.33203125" style="67" customWidth="1"/>
    <col min="5148" max="5148" width="5" style="67" customWidth="1"/>
    <col min="5149" max="5149" width="6" style="67" customWidth="1"/>
    <col min="5150" max="5150" width="6.33203125" style="67" customWidth="1"/>
    <col min="5151" max="5376" width="8.88671875" style="67"/>
    <col min="5377" max="5377" width="3.44140625" style="67" customWidth="1"/>
    <col min="5378" max="5378" width="37" style="67" customWidth="1"/>
    <col min="5379" max="5379" width="4.5546875" style="67" customWidth="1"/>
    <col min="5380" max="5380" width="5.33203125" style="67" customWidth="1"/>
    <col min="5381" max="5381" width="4.6640625" style="67" customWidth="1"/>
    <col min="5382" max="5382" width="4.5546875" style="67" customWidth="1"/>
    <col min="5383" max="5383" width="4.88671875" style="67" customWidth="1"/>
    <col min="5384" max="5384" width="4.5546875" style="67" customWidth="1"/>
    <col min="5385" max="5385" width="5" style="67" customWidth="1"/>
    <col min="5386" max="5386" width="5.109375" style="67" customWidth="1"/>
    <col min="5387" max="5387" width="4.109375" style="67" customWidth="1"/>
    <col min="5388" max="5390" width="4.6640625" style="67" customWidth="1"/>
    <col min="5391" max="5391" width="5.33203125" style="67" customWidth="1"/>
    <col min="5392" max="5393" width="5" style="67" customWidth="1"/>
    <col min="5394" max="5394" width="4.6640625" style="67" customWidth="1"/>
    <col min="5395" max="5395" width="4.5546875" style="67" customWidth="1"/>
    <col min="5396" max="5396" width="4.88671875" style="67" customWidth="1"/>
    <col min="5397" max="5398" width="4.6640625" style="67" customWidth="1"/>
    <col min="5399" max="5399" width="5.109375" style="67" customWidth="1"/>
    <col min="5400" max="5400" width="4.6640625" style="67" customWidth="1"/>
    <col min="5401" max="5401" width="4.5546875" style="67" bestFit="1" customWidth="1"/>
    <col min="5402" max="5402" width="4.5546875" style="67" customWidth="1"/>
    <col min="5403" max="5403" width="5.33203125" style="67" customWidth="1"/>
    <col min="5404" max="5404" width="5" style="67" customWidth="1"/>
    <col min="5405" max="5405" width="6" style="67" customWidth="1"/>
    <col min="5406" max="5406" width="6.33203125" style="67" customWidth="1"/>
    <col min="5407" max="5632" width="8.88671875" style="67"/>
    <col min="5633" max="5633" width="3.44140625" style="67" customWidth="1"/>
    <col min="5634" max="5634" width="37" style="67" customWidth="1"/>
    <col min="5635" max="5635" width="4.5546875" style="67" customWidth="1"/>
    <col min="5636" max="5636" width="5.33203125" style="67" customWidth="1"/>
    <col min="5637" max="5637" width="4.6640625" style="67" customWidth="1"/>
    <col min="5638" max="5638" width="4.5546875" style="67" customWidth="1"/>
    <col min="5639" max="5639" width="4.88671875" style="67" customWidth="1"/>
    <col min="5640" max="5640" width="4.5546875" style="67" customWidth="1"/>
    <col min="5641" max="5641" width="5" style="67" customWidth="1"/>
    <col min="5642" max="5642" width="5.109375" style="67" customWidth="1"/>
    <col min="5643" max="5643" width="4.109375" style="67" customWidth="1"/>
    <col min="5644" max="5646" width="4.6640625" style="67" customWidth="1"/>
    <col min="5647" max="5647" width="5.33203125" style="67" customWidth="1"/>
    <col min="5648" max="5649" width="5" style="67" customWidth="1"/>
    <col min="5650" max="5650" width="4.6640625" style="67" customWidth="1"/>
    <col min="5651" max="5651" width="4.5546875" style="67" customWidth="1"/>
    <col min="5652" max="5652" width="4.88671875" style="67" customWidth="1"/>
    <col min="5653" max="5654" width="4.6640625" style="67" customWidth="1"/>
    <col min="5655" max="5655" width="5.109375" style="67" customWidth="1"/>
    <col min="5656" max="5656" width="4.6640625" style="67" customWidth="1"/>
    <col min="5657" max="5657" width="4.5546875" style="67" bestFit="1" customWidth="1"/>
    <col min="5658" max="5658" width="4.5546875" style="67" customWidth="1"/>
    <col min="5659" max="5659" width="5.33203125" style="67" customWidth="1"/>
    <col min="5660" max="5660" width="5" style="67" customWidth="1"/>
    <col min="5661" max="5661" width="6" style="67" customWidth="1"/>
    <col min="5662" max="5662" width="6.33203125" style="67" customWidth="1"/>
    <col min="5663" max="5888" width="8.88671875" style="67"/>
    <col min="5889" max="5889" width="3.44140625" style="67" customWidth="1"/>
    <col min="5890" max="5890" width="37" style="67" customWidth="1"/>
    <col min="5891" max="5891" width="4.5546875" style="67" customWidth="1"/>
    <col min="5892" max="5892" width="5.33203125" style="67" customWidth="1"/>
    <col min="5893" max="5893" width="4.6640625" style="67" customWidth="1"/>
    <col min="5894" max="5894" width="4.5546875" style="67" customWidth="1"/>
    <col min="5895" max="5895" width="4.88671875" style="67" customWidth="1"/>
    <col min="5896" max="5896" width="4.5546875" style="67" customWidth="1"/>
    <col min="5897" max="5897" width="5" style="67" customWidth="1"/>
    <col min="5898" max="5898" width="5.109375" style="67" customWidth="1"/>
    <col min="5899" max="5899" width="4.109375" style="67" customWidth="1"/>
    <col min="5900" max="5902" width="4.6640625" style="67" customWidth="1"/>
    <col min="5903" max="5903" width="5.33203125" style="67" customWidth="1"/>
    <col min="5904" max="5905" width="5" style="67" customWidth="1"/>
    <col min="5906" max="5906" width="4.6640625" style="67" customWidth="1"/>
    <col min="5907" max="5907" width="4.5546875" style="67" customWidth="1"/>
    <col min="5908" max="5908" width="4.88671875" style="67" customWidth="1"/>
    <col min="5909" max="5910" width="4.6640625" style="67" customWidth="1"/>
    <col min="5911" max="5911" width="5.109375" style="67" customWidth="1"/>
    <col min="5912" max="5912" width="4.6640625" style="67" customWidth="1"/>
    <col min="5913" max="5913" width="4.5546875" style="67" bestFit="1" customWidth="1"/>
    <col min="5914" max="5914" width="4.5546875" style="67" customWidth="1"/>
    <col min="5915" max="5915" width="5.33203125" style="67" customWidth="1"/>
    <col min="5916" max="5916" width="5" style="67" customWidth="1"/>
    <col min="5917" max="5917" width="6" style="67" customWidth="1"/>
    <col min="5918" max="5918" width="6.33203125" style="67" customWidth="1"/>
    <col min="5919" max="6144" width="8.88671875" style="67"/>
    <col min="6145" max="6145" width="3.44140625" style="67" customWidth="1"/>
    <col min="6146" max="6146" width="37" style="67" customWidth="1"/>
    <col min="6147" max="6147" width="4.5546875" style="67" customWidth="1"/>
    <col min="6148" max="6148" width="5.33203125" style="67" customWidth="1"/>
    <col min="6149" max="6149" width="4.6640625" style="67" customWidth="1"/>
    <col min="6150" max="6150" width="4.5546875" style="67" customWidth="1"/>
    <col min="6151" max="6151" width="4.88671875" style="67" customWidth="1"/>
    <col min="6152" max="6152" width="4.5546875" style="67" customWidth="1"/>
    <col min="6153" max="6153" width="5" style="67" customWidth="1"/>
    <col min="6154" max="6154" width="5.109375" style="67" customWidth="1"/>
    <col min="6155" max="6155" width="4.109375" style="67" customWidth="1"/>
    <col min="6156" max="6158" width="4.6640625" style="67" customWidth="1"/>
    <col min="6159" max="6159" width="5.33203125" style="67" customWidth="1"/>
    <col min="6160" max="6161" width="5" style="67" customWidth="1"/>
    <col min="6162" max="6162" width="4.6640625" style="67" customWidth="1"/>
    <col min="6163" max="6163" width="4.5546875" style="67" customWidth="1"/>
    <col min="6164" max="6164" width="4.88671875" style="67" customWidth="1"/>
    <col min="6165" max="6166" width="4.6640625" style="67" customWidth="1"/>
    <col min="6167" max="6167" width="5.109375" style="67" customWidth="1"/>
    <col min="6168" max="6168" width="4.6640625" style="67" customWidth="1"/>
    <col min="6169" max="6169" width="4.5546875" style="67" bestFit="1" customWidth="1"/>
    <col min="6170" max="6170" width="4.5546875" style="67" customWidth="1"/>
    <col min="6171" max="6171" width="5.33203125" style="67" customWidth="1"/>
    <col min="6172" max="6172" width="5" style="67" customWidth="1"/>
    <col min="6173" max="6173" width="6" style="67" customWidth="1"/>
    <col min="6174" max="6174" width="6.33203125" style="67" customWidth="1"/>
    <col min="6175" max="6400" width="8.88671875" style="67"/>
    <col min="6401" max="6401" width="3.44140625" style="67" customWidth="1"/>
    <col min="6402" max="6402" width="37" style="67" customWidth="1"/>
    <col min="6403" max="6403" width="4.5546875" style="67" customWidth="1"/>
    <col min="6404" max="6404" width="5.33203125" style="67" customWidth="1"/>
    <col min="6405" max="6405" width="4.6640625" style="67" customWidth="1"/>
    <col min="6406" max="6406" width="4.5546875" style="67" customWidth="1"/>
    <col min="6407" max="6407" width="4.88671875" style="67" customWidth="1"/>
    <col min="6408" max="6408" width="4.5546875" style="67" customWidth="1"/>
    <col min="6409" max="6409" width="5" style="67" customWidth="1"/>
    <col min="6410" max="6410" width="5.109375" style="67" customWidth="1"/>
    <col min="6411" max="6411" width="4.109375" style="67" customWidth="1"/>
    <col min="6412" max="6414" width="4.6640625" style="67" customWidth="1"/>
    <col min="6415" max="6415" width="5.33203125" style="67" customWidth="1"/>
    <col min="6416" max="6417" width="5" style="67" customWidth="1"/>
    <col min="6418" max="6418" width="4.6640625" style="67" customWidth="1"/>
    <col min="6419" max="6419" width="4.5546875" style="67" customWidth="1"/>
    <col min="6420" max="6420" width="4.88671875" style="67" customWidth="1"/>
    <col min="6421" max="6422" width="4.6640625" style="67" customWidth="1"/>
    <col min="6423" max="6423" width="5.109375" style="67" customWidth="1"/>
    <col min="6424" max="6424" width="4.6640625" style="67" customWidth="1"/>
    <col min="6425" max="6425" width="4.5546875" style="67" bestFit="1" customWidth="1"/>
    <col min="6426" max="6426" width="4.5546875" style="67" customWidth="1"/>
    <col min="6427" max="6427" width="5.33203125" style="67" customWidth="1"/>
    <col min="6428" max="6428" width="5" style="67" customWidth="1"/>
    <col min="6429" max="6429" width="6" style="67" customWidth="1"/>
    <col min="6430" max="6430" width="6.33203125" style="67" customWidth="1"/>
    <col min="6431" max="6656" width="8.88671875" style="67"/>
    <col min="6657" max="6657" width="3.44140625" style="67" customWidth="1"/>
    <col min="6658" max="6658" width="37" style="67" customWidth="1"/>
    <col min="6659" max="6659" width="4.5546875" style="67" customWidth="1"/>
    <col min="6660" max="6660" width="5.33203125" style="67" customWidth="1"/>
    <col min="6661" max="6661" width="4.6640625" style="67" customWidth="1"/>
    <col min="6662" max="6662" width="4.5546875" style="67" customWidth="1"/>
    <col min="6663" max="6663" width="4.88671875" style="67" customWidth="1"/>
    <col min="6664" max="6664" width="4.5546875" style="67" customWidth="1"/>
    <col min="6665" max="6665" width="5" style="67" customWidth="1"/>
    <col min="6666" max="6666" width="5.109375" style="67" customWidth="1"/>
    <col min="6667" max="6667" width="4.109375" style="67" customWidth="1"/>
    <col min="6668" max="6670" width="4.6640625" style="67" customWidth="1"/>
    <col min="6671" max="6671" width="5.33203125" style="67" customWidth="1"/>
    <col min="6672" max="6673" width="5" style="67" customWidth="1"/>
    <col min="6674" max="6674" width="4.6640625" style="67" customWidth="1"/>
    <col min="6675" max="6675" width="4.5546875" style="67" customWidth="1"/>
    <col min="6676" max="6676" width="4.88671875" style="67" customWidth="1"/>
    <col min="6677" max="6678" width="4.6640625" style="67" customWidth="1"/>
    <col min="6679" max="6679" width="5.109375" style="67" customWidth="1"/>
    <col min="6680" max="6680" width="4.6640625" style="67" customWidth="1"/>
    <col min="6681" max="6681" width="4.5546875" style="67" bestFit="1" customWidth="1"/>
    <col min="6682" max="6682" width="4.5546875" style="67" customWidth="1"/>
    <col min="6683" max="6683" width="5.33203125" style="67" customWidth="1"/>
    <col min="6684" max="6684" width="5" style="67" customWidth="1"/>
    <col min="6685" max="6685" width="6" style="67" customWidth="1"/>
    <col min="6686" max="6686" width="6.33203125" style="67" customWidth="1"/>
    <col min="6687" max="6912" width="8.88671875" style="67"/>
    <col min="6913" max="6913" width="3.44140625" style="67" customWidth="1"/>
    <col min="6914" max="6914" width="37" style="67" customWidth="1"/>
    <col min="6915" max="6915" width="4.5546875" style="67" customWidth="1"/>
    <col min="6916" max="6916" width="5.33203125" style="67" customWidth="1"/>
    <col min="6917" max="6917" width="4.6640625" style="67" customWidth="1"/>
    <col min="6918" max="6918" width="4.5546875" style="67" customWidth="1"/>
    <col min="6919" max="6919" width="4.88671875" style="67" customWidth="1"/>
    <col min="6920" max="6920" width="4.5546875" style="67" customWidth="1"/>
    <col min="6921" max="6921" width="5" style="67" customWidth="1"/>
    <col min="6922" max="6922" width="5.109375" style="67" customWidth="1"/>
    <col min="6923" max="6923" width="4.109375" style="67" customWidth="1"/>
    <col min="6924" max="6926" width="4.6640625" style="67" customWidth="1"/>
    <col min="6927" max="6927" width="5.33203125" style="67" customWidth="1"/>
    <col min="6928" max="6929" width="5" style="67" customWidth="1"/>
    <col min="6930" max="6930" width="4.6640625" style="67" customWidth="1"/>
    <col min="6931" max="6931" width="4.5546875" style="67" customWidth="1"/>
    <col min="6932" max="6932" width="4.88671875" style="67" customWidth="1"/>
    <col min="6933" max="6934" width="4.6640625" style="67" customWidth="1"/>
    <col min="6935" max="6935" width="5.109375" style="67" customWidth="1"/>
    <col min="6936" max="6936" width="4.6640625" style="67" customWidth="1"/>
    <col min="6937" max="6937" width="4.5546875" style="67" bestFit="1" customWidth="1"/>
    <col min="6938" max="6938" width="4.5546875" style="67" customWidth="1"/>
    <col min="6939" max="6939" width="5.33203125" style="67" customWidth="1"/>
    <col min="6940" max="6940" width="5" style="67" customWidth="1"/>
    <col min="6941" max="6941" width="6" style="67" customWidth="1"/>
    <col min="6942" max="6942" width="6.33203125" style="67" customWidth="1"/>
    <col min="6943" max="7168" width="8.88671875" style="67"/>
    <col min="7169" max="7169" width="3.44140625" style="67" customWidth="1"/>
    <col min="7170" max="7170" width="37" style="67" customWidth="1"/>
    <col min="7171" max="7171" width="4.5546875" style="67" customWidth="1"/>
    <col min="7172" max="7172" width="5.33203125" style="67" customWidth="1"/>
    <col min="7173" max="7173" width="4.6640625" style="67" customWidth="1"/>
    <col min="7174" max="7174" width="4.5546875" style="67" customWidth="1"/>
    <col min="7175" max="7175" width="4.88671875" style="67" customWidth="1"/>
    <col min="7176" max="7176" width="4.5546875" style="67" customWidth="1"/>
    <col min="7177" max="7177" width="5" style="67" customWidth="1"/>
    <col min="7178" max="7178" width="5.109375" style="67" customWidth="1"/>
    <col min="7179" max="7179" width="4.109375" style="67" customWidth="1"/>
    <col min="7180" max="7182" width="4.6640625" style="67" customWidth="1"/>
    <col min="7183" max="7183" width="5.33203125" style="67" customWidth="1"/>
    <col min="7184" max="7185" width="5" style="67" customWidth="1"/>
    <col min="7186" max="7186" width="4.6640625" style="67" customWidth="1"/>
    <col min="7187" max="7187" width="4.5546875" style="67" customWidth="1"/>
    <col min="7188" max="7188" width="4.88671875" style="67" customWidth="1"/>
    <col min="7189" max="7190" width="4.6640625" style="67" customWidth="1"/>
    <col min="7191" max="7191" width="5.109375" style="67" customWidth="1"/>
    <col min="7192" max="7192" width="4.6640625" style="67" customWidth="1"/>
    <col min="7193" max="7193" width="4.5546875" style="67" bestFit="1" customWidth="1"/>
    <col min="7194" max="7194" width="4.5546875" style="67" customWidth="1"/>
    <col min="7195" max="7195" width="5.33203125" style="67" customWidth="1"/>
    <col min="7196" max="7196" width="5" style="67" customWidth="1"/>
    <col min="7197" max="7197" width="6" style="67" customWidth="1"/>
    <col min="7198" max="7198" width="6.33203125" style="67" customWidth="1"/>
    <col min="7199" max="7424" width="8.88671875" style="67"/>
    <col min="7425" max="7425" width="3.44140625" style="67" customWidth="1"/>
    <col min="7426" max="7426" width="37" style="67" customWidth="1"/>
    <col min="7427" max="7427" width="4.5546875" style="67" customWidth="1"/>
    <col min="7428" max="7428" width="5.33203125" style="67" customWidth="1"/>
    <col min="7429" max="7429" width="4.6640625" style="67" customWidth="1"/>
    <col min="7430" max="7430" width="4.5546875" style="67" customWidth="1"/>
    <col min="7431" max="7431" width="4.88671875" style="67" customWidth="1"/>
    <col min="7432" max="7432" width="4.5546875" style="67" customWidth="1"/>
    <col min="7433" max="7433" width="5" style="67" customWidth="1"/>
    <col min="7434" max="7434" width="5.109375" style="67" customWidth="1"/>
    <col min="7435" max="7435" width="4.109375" style="67" customWidth="1"/>
    <col min="7436" max="7438" width="4.6640625" style="67" customWidth="1"/>
    <col min="7439" max="7439" width="5.33203125" style="67" customWidth="1"/>
    <col min="7440" max="7441" width="5" style="67" customWidth="1"/>
    <col min="7442" max="7442" width="4.6640625" style="67" customWidth="1"/>
    <col min="7443" max="7443" width="4.5546875" style="67" customWidth="1"/>
    <col min="7444" max="7444" width="4.88671875" style="67" customWidth="1"/>
    <col min="7445" max="7446" width="4.6640625" style="67" customWidth="1"/>
    <col min="7447" max="7447" width="5.109375" style="67" customWidth="1"/>
    <col min="7448" max="7448" width="4.6640625" style="67" customWidth="1"/>
    <col min="7449" max="7449" width="4.5546875" style="67" bestFit="1" customWidth="1"/>
    <col min="7450" max="7450" width="4.5546875" style="67" customWidth="1"/>
    <col min="7451" max="7451" width="5.33203125" style="67" customWidth="1"/>
    <col min="7452" max="7452" width="5" style="67" customWidth="1"/>
    <col min="7453" max="7453" width="6" style="67" customWidth="1"/>
    <col min="7454" max="7454" width="6.33203125" style="67" customWidth="1"/>
    <col min="7455" max="7680" width="8.88671875" style="67"/>
    <col min="7681" max="7681" width="3.44140625" style="67" customWidth="1"/>
    <col min="7682" max="7682" width="37" style="67" customWidth="1"/>
    <col min="7683" max="7683" width="4.5546875" style="67" customWidth="1"/>
    <col min="7684" max="7684" width="5.33203125" style="67" customWidth="1"/>
    <col min="7685" max="7685" width="4.6640625" style="67" customWidth="1"/>
    <col min="7686" max="7686" width="4.5546875" style="67" customWidth="1"/>
    <col min="7687" max="7687" width="4.88671875" style="67" customWidth="1"/>
    <col min="7688" max="7688" width="4.5546875" style="67" customWidth="1"/>
    <col min="7689" max="7689" width="5" style="67" customWidth="1"/>
    <col min="7690" max="7690" width="5.109375" style="67" customWidth="1"/>
    <col min="7691" max="7691" width="4.109375" style="67" customWidth="1"/>
    <col min="7692" max="7694" width="4.6640625" style="67" customWidth="1"/>
    <col min="7695" max="7695" width="5.33203125" style="67" customWidth="1"/>
    <col min="7696" max="7697" width="5" style="67" customWidth="1"/>
    <col min="7698" max="7698" width="4.6640625" style="67" customWidth="1"/>
    <col min="7699" max="7699" width="4.5546875" style="67" customWidth="1"/>
    <col min="7700" max="7700" width="4.88671875" style="67" customWidth="1"/>
    <col min="7701" max="7702" width="4.6640625" style="67" customWidth="1"/>
    <col min="7703" max="7703" width="5.109375" style="67" customWidth="1"/>
    <col min="7704" max="7704" width="4.6640625" style="67" customWidth="1"/>
    <col min="7705" max="7705" width="4.5546875" style="67" bestFit="1" customWidth="1"/>
    <col min="7706" max="7706" width="4.5546875" style="67" customWidth="1"/>
    <col min="7707" max="7707" width="5.33203125" style="67" customWidth="1"/>
    <col min="7708" max="7708" width="5" style="67" customWidth="1"/>
    <col min="7709" max="7709" width="6" style="67" customWidth="1"/>
    <col min="7710" max="7710" width="6.33203125" style="67" customWidth="1"/>
    <col min="7711" max="7936" width="8.88671875" style="67"/>
    <col min="7937" max="7937" width="3.44140625" style="67" customWidth="1"/>
    <col min="7938" max="7938" width="37" style="67" customWidth="1"/>
    <col min="7939" max="7939" width="4.5546875" style="67" customWidth="1"/>
    <col min="7940" max="7940" width="5.33203125" style="67" customWidth="1"/>
    <col min="7941" max="7941" width="4.6640625" style="67" customWidth="1"/>
    <col min="7942" max="7942" width="4.5546875" style="67" customWidth="1"/>
    <col min="7943" max="7943" width="4.88671875" style="67" customWidth="1"/>
    <col min="7944" max="7944" width="4.5546875" style="67" customWidth="1"/>
    <col min="7945" max="7945" width="5" style="67" customWidth="1"/>
    <col min="7946" max="7946" width="5.109375" style="67" customWidth="1"/>
    <col min="7947" max="7947" width="4.109375" style="67" customWidth="1"/>
    <col min="7948" max="7950" width="4.6640625" style="67" customWidth="1"/>
    <col min="7951" max="7951" width="5.33203125" style="67" customWidth="1"/>
    <col min="7952" max="7953" width="5" style="67" customWidth="1"/>
    <col min="7954" max="7954" width="4.6640625" style="67" customWidth="1"/>
    <col min="7955" max="7955" width="4.5546875" style="67" customWidth="1"/>
    <col min="7956" max="7956" width="4.88671875" style="67" customWidth="1"/>
    <col min="7957" max="7958" width="4.6640625" style="67" customWidth="1"/>
    <col min="7959" max="7959" width="5.109375" style="67" customWidth="1"/>
    <col min="7960" max="7960" width="4.6640625" style="67" customWidth="1"/>
    <col min="7961" max="7961" width="4.5546875" style="67" bestFit="1" customWidth="1"/>
    <col min="7962" max="7962" width="4.5546875" style="67" customWidth="1"/>
    <col min="7963" max="7963" width="5.33203125" style="67" customWidth="1"/>
    <col min="7964" max="7964" width="5" style="67" customWidth="1"/>
    <col min="7965" max="7965" width="6" style="67" customWidth="1"/>
    <col min="7966" max="7966" width="6.33203125" style="67" customWidth="1"/>
    <col min="7967" max="8192" width="8.88671875" style="67"/>
    <col min="8193" max="8193" width="3.44140625" style="67" customWidth="1"/>
    <col min="8194" max="8194" width="37" style="67" customWidth="1"/>
    <col min="8195" max="8195" width="4.5546875" style="67" customWidth="1"/>
    <col min="8196" max="8196" width="5.33203125" style="67" customWidth="1"/>
    <col min="8197" max="8197" width="4.6640625" style="67" customWidth="1"/>
    <col min="8198" max="8198" width="4.5546875" style="67" customWidth="1"/>
    <col min="8199" max="8199" width="4.88671875" style="67" customWidth="1"/>
    <col min="8200" max="8200" width="4.5546875" style="67" customWidth="1"/>
    <col min="8201" max="8201" width="5" style="67" customWidth="1"/>
    <col min="8202" max="8202" width="5.109375" style="67" customWidth="1"/>
    <col min="8203" max="8203" width="4.109375" style="67" customWidth="1"/>
    <col min="8204" max="8206" width="4.6640625" style="67" customWidth="1"/>
    <col min="8207" max="8207" width="5.33203125" style="67" customWidth="1"/>
    <col min="8208" max="8209" width="5" style="67" customWidth="1"/>
    <col min="8210" max="8210" width="4.6640625" style="67" customWidth="1"/>
    <col min="8211" max="8211" width="4.5546875" style="67" customWidth="1"/>
    <col min="8212" max="8212" width="4.88671875" style="67" customWidth="1"/>
    <col min="8213" max="8214" width="4.6640625" style="67" customWidth="1"/>
    <col min="8215" max="8215" width="5.109375" style="67" customWidth="1"/>
    <col min="8216" max="8216" width="4.6640625" style="67" customWidth="1"/>
    <col min="8217" max="8217" width="4.5546875" style="67" bestFit="1" customWidth="1"/>
    <col min="8218" max="8218" width="4.5546875" style="67" customWidth="1"/>
    <col min="8219" max="8219" width="5.33203125" style="67" customWidth="1"/>
    <col min="8220" max="8220" width="5" style="67" customWidth="1"/>
    <col min="8221" max="8221" width="6" style="67" customWidth="1"/>
    <col min="8222" max="8222" width="6.33203125" style="67" customWidth="1"/>
    <col min="8223" max="8448" width="8.88671875" style="67"/>
    <col min="8449" max="8449" width="3.44140625" style="67" customWidth="1"/>
    <col min="8450" max="8450" width="37" style="67" customWidth="1"/>
    <col min="8451" max="8451" width="4.5546875" style="67" customWidth="1"/>
    <col min="8452" max="8452" width="5.33203125" style="67" customWidth="1"/>
    <col min="8453" max="8453" width="4.6640625" style="67" customWidth="1"/>
    <col min="8454" max="8454" width="4.5546875" style="67" customWidth="1"/>
    <col min="8455" max="8455" width="4.88671875" style="67" customWidth="1"/>
    <col min="8456" max="8456" width="4.5546875" style="67" customWidth="1"/>
    <col min="8457" max="8457" width="5" style="67" customWidth="1"/>
    <col min="8458" max="8458" width="5.109375" style="67" customWidth="1"/>
    <col min="8459" max="8459" width="4.109375" style="67" customWidth="1"/>
    <col min="8460" max="8462" width="4.6640625" style="67" customWidth="1"/>
    <col min="8463" max="8463" width="5.33203125" style="67" customWidth="1"/>
    <col min="8464" max="8465" width="5" style="67" customWidth="1"/>
    <col min="8466" max="8466" width="4.6640625" style="67" customWidth="1"/>
    <col min="8467" max="8467" width="4.5546875" style="67" customWidth="1"/>
    <col min="8468" max="8468" width="4.88671875" style="67" customWidth="1"/>
    <col min="8469" max="8470" width="4.6640625" style="67" customWidth="1"/>
    <col min="8471" max="8471" width="5.109375" style="67" customWidth="1"/>
    <col min="8472" max="8472" width="4.6640625" style="67" customWidth="1"/>
    <col min="8473" max="8473" width="4.5546875" style="67" bestFit="1" customWidth="1"/>
    <col min="8474" max="8474" width="4.5546875" style="67" customWidth="1"/>
    <col min="8475" max="8475" width="5.33203125" style="67" customWidth="1"/>
    <col min="8476" max="8476" width="5" style="67" customWidth="1"/>
    <col min="8477" max="8477" width="6" style="67" customWidth="1"/>
    <col min="8478" max="8478" width="6.33203125" style="67" customWidth="1"/>
    <col min="8479" max="8704" width="8.88671875" style="67"/>
    <col min="8705" max="8705" width="3.44140625" style="67" customWidth="1"/>
    <col min="8706" max="8706" width="37" style="67" customWidth="1"/>
    <col min="8707" max="8707" width="4.5546875" style="67" customWidth="1"/>
    <col min="8708" max="8708" width="5.33203125" style="67" customWidth="1"/>
    <col min="8709" max="8709" width="4.6640625" style="67" customWidth="1"/>
    <col min="8710" max="8710" width="4.5546875" style="67" customWidth="1"/>
    <col min="8711" max="8711" width="4.88671875" style="67" customWidth="1"/>
    <col min="8712" max="8712" width="4.5546875" style="67" customWidth="1"/>
    <col min="8713" max="8713" width="5" style="67" customWidth="1"/>
    <col min="8714" max="8714" width="5.109375" style="67" customWidth="1"/>
    <col min="8715" max="8715" width="4.109375" style="67" customWidth="1"/>
    <col min="8716" max="8718" width="4.6640625" style="67" customWidth="1"/>
    <col min="8719" max="8719" width="5.33203125" style="67" customWidth="1"/>
    <col min="8720" max="8721" width="5" style="67" customWidth="1"/>
    <col min="8722" max="8722" width="4.6640625" style="67" customWidth="1"/>
    <col min="8723" max="8723" width="4.5546875" style="67" customWidth="1"/>
    <col min="8724" max="8724" width="4.88671875" style="67" customWidth="1"/>
    <col min="8725" max="8726" width="4.6640625" style="67" customWidth="1"/>
    <col min="8727" max="8727" width="5.109375" style="67" customWidth="1"/>
    <col min="8728" max="8728" width="4.6640625" style="67" customWidth="1"/>
    <col min="8729" max="8729" width="4.5546875" style="67" bestFit="1" customWidth="1"/>
    <col min="8730" max="8730" width="4.5546875" style="67" customWidth="1"/>
    <col min="8731" max="8731" width="5.33203125" style="67" customWidth="1"/>
    <col min="8732" max="8732" width="5" style="67" customWidth="1"/>
    <col min="8733" max="8733" width="6" style="67" customWidth="1"/>
    <col min="8734" max="8734" width="6.33203125" style="67" customWidth="1"/>
    <col min="8735" max="8960" width="8.88671875" style="67"/>
    <col min="8961" max="8961" width="3.44140625" style="67" customWidth="1"/>
    <col min="8962" max="8962" width="37" style="67" customWidth="1"/>
    <col min="8963" max="8963" width="4.5546875" style="67" customWidth="1"/>
    <col min="8964" max="8964" width="5.33203125" style="67" customWidth="1"/>
    <col min="8965" max="8965" width="4.6640625" style="67" customWidth="1"/>
    <col min="8966" max="8966" width="4.5546875" style="67" customWidth="1"/>
    <col min="8967" max="8967" width="4.88671875" style="67" customWidth="1"/>
    <col min="8968" max="8968" width="4.5546875" style="67" customWidth="1"/>
    <col min="8969" max="8969" width="5" style="67" customWidth="1"/>
    <col min="8970" max="8970" width="5.109375" style="67" customWidth="1"/>
    <col min="8971" max="8971" width="4.109375" style="67" customWidth="1"/>
    <col min="8972" max="8974" width="4.6640625" style="67" customWidth="1"/>
    <col min="8975" max="8975" width="5.33203125" style="67" customWidth="1"/>
    <col min="8976" max="8977" width="5" style="67" customWidth="1"/>
    <col min="8978" max="8978" width="4.6640625" style="67" customWidth="1"/>
    <col min="8979" max="8979" width="4.5546875" style="67" customWidth="1"/>
    <col min="8980" max="8980" width="4.88671875" style="67" customWidth="1"/>
    <col min="8981" max="8982" width="4.6640625" style="67" customWidth="1"/>
    <col min="8983" max="8983" width="5.109375" style="67" customWidth="1"/>
    <col min="8984" max="8984" width="4.6640625" style="67" customWidth="1"/>
    <col min="8985" max="8985" width="4.5546875" style="67" bestFit="1" customWidth="1"/>
    <col min="8986" max="8986" width="4.5546875" style="67" customWidth="1"/>
    <col min="8987" max="8987" width="5.33203125" style="67" customWidth="1"/>
    <col min="8988" max="8988" width="5" style="67" customWidth="1"/>
    <col min="8989" max="8989" width="6" style="67" customWidth="1"/>
    <col min="8990" max="8990" width="6.33203125" style="67" customWidth="1"/>
    <col min="8991" max="9216" width="8.88671875" style="67"/>
    <col min="9217" max="9217" width="3.44140625" style="67" customWidth="1"/>
    <col min="9218" max="9218" width="37" style="67" customWidth="1"/>
    <col min="9219" max="9219" width="4.5546875" style="67" customWidth="1"/>
    <col min="9220" max="9220" width="5.33203125" style="67" customWidth="1"/>
    <col min="9221" max="9221" width="4.6640625" style="67" customWidth="1"/>
    <col min="9222" max="9222" width="4.5546875" style="67" customWidth="1"/>
    <col min="9223" max="9223" width="4.88671875" style="67" customWidth="1"/>
    <col min="9224" max="9224" width="4.5546875" style="67" customWidth="1"/>
    <col min="9225" max="9225" width="5" style="67" customWidth="1"/>
    <col min="9226" max="9226" width="5.109375" style="67" customWidth="1"/>
    <col min="9227" max="9227" width="4.109375" style="67" customWidth="1"/>
    <col min="9228" max="9230" width="4.6640625" style="67" customWidth="1"/>
    <col min="9231" max="9231" width="5.33203125" style="67" customWidth="1"/>
    <col min="9232" max="9233" width="5" style="67" customWidth="1"/>
    <col min="9234" max="9234" width="4.6640625" style="67" customWidth="1"/>
    <col min="9235" max="9235" width="4.5546875" style="67" customWidth="1"/>
    <col min="9236" max="9236" width="4.88671875" style="67" customWidth="1"/>
    <col min="9237" max="9238" width="4.6640625" style="67" customWidth="1"/>
    <col min="9239" max="9239" width="5.109375" style="67" customWidth="1"/>
    <col min="9240" max="9240" width="4.6640625" style="67" customWidth="1"/>
    <col min="9241" max="9241" width="4.5546875" style="67" bestFit="1" customWidth="1"/>
    <col min="9242" max="9242" width="4.5546875" style="67" customWidth="1"/>
    <col min="9243" max="9243" width="5.33203125" style="67" customWidth="1"/>
    <col min="9244" max="9244" width="5" style="67" customWidth="1"/>
    <col min="9245" max="9245" width="6" style="67" customWidth="1"/>
    <col min="9246" max="9246" width="6.33203125" style="67" customWidth="1"/>
    <col min="9247" max="9472" width="8.88671875" style="67"/>
    <col min="9473" max="9473" width="3.44140625" style="67" customWidth="1"/>
    <col min="9474" max="9474" width="37" style="67" customWidth="1"/>
    <col min="9475" max="9475" width="4.5546875" style="67" customWidth="1"/>
    <col min="9476" max="9476" width="5.33203125" style="67" customWidth="1"/>
    <col min="9477" max="9477" width="4.6640625" style="67" customWidth="1"/>
    <col min="9478" max="9478" width="4.5546875" style="67" customWidth="1"/>
    <col min="9479" max="9479" width="4.88671875" style="67" customWidth="1"/>
    <col min="9480" max="9480" width="4.5546875" style="67" customWidth="1"/>
    <col min="9481" max="9481" width="5" style="67" customWidth="1"/>
    <col min="9482" max="9482" width="5.109375" style="67" customWidth="1"/>
    <col min="9483" max="9483" width="4.109375" style="67" customWidth="1"/>
    <col min="9484" max="9486" width="4.6640625" style="67" customWidth="1"/>
    <col min="9487" max="9487" width="5.33203125" style="67" customWidth="1"/>
    <col min="9488" max="9489" width="5" style="67" customWidth="1"/>
    <col min="9490" max="9490" width="4.6640625" style="67" customWidth="1"/>
    <col min="9491" max="9491" width="4.5546875" style="67" customWidth="1"/>
    <col min="9492" max="9492" width="4.88671875" style="67" customWidth="1"/>
    <col min="9493" max="9494" width="4.6640625" style="67" customWidth="1"/>
    <col min="9495" max="9495" width="5.109375" style="67" customWidth="1"/>
    <col min="9496" max="9496" width="4.6640625" style="67" customWidth="1"/>
    <col min="9497" max="9497" width="4.5546875" style="67" bestFit="1" customWidth="1"/>
    <col min="9498" max="9498" width="4.5546875" style="67" customWidth="1"/>
    <col min="9499" max="9499" width="5.33203125" style="67" customWidth="1"/>
    <col min="9500" max="9500" width="5" style="67" customWidth="1"/>
    <col min="9501" max="9501" width="6" style="67" customWidth="1"/>
    <col min="9502" max="9502" width="6.33203125" style="67" customWidth="1"/>
    <col min="9503" max="9728" width="8.88671875" style="67"/>
    <col min="9729" max="9729" width="3.44140625" style="67" customWidth="1"/>
    <col min="9730" max="9730" width="37" style="67" customWidth="1"/>
    <col min="9731" max="9731" width="4.5546875" style="67" customWidth="1"/>
    <col min="9732" max="9732" width="5.33203125" style="67" customWidth="1"/>
    <col min="9733" max="9733" width="4.6640625" style="67" customWidth="1"/>
    <col min="9734" max="9734" width="4.5546875" style="67" customWidth="1"/>
    <col min="9735" max="9735" width="4.88671875" style="67" customWidth="1"/>
    <col min="9736" max="9736" width="4.5546875" style="67" customWidth="1"/>
    <col min="9737" max="9737" width="5" style="67" customWidth="1"/>
    <col min="9738" max="9738" width="5.109375" style="67" customWidth="1"/>
    <col min="9739" max="9739" width="4.109375" style="67" customWidth="1"/>
    <col min="9740" max="9742" width="4.6640625" style="67" customWidth="1"/>
    <col min="9743" max="9743" width="5.33203125" style="67" customWidth="1"/>
    <col min="9744" max="9745" width="5" style="67" customWidth="1"/>
    <col min="9746" max="9746" width="4.6640625" style="67" customWidth="1"/>
    <col min="9747" max="9747" width="4.5546875" style="67" customWidth="1"/>
    <col min="9748" max="9748" width="4.88671875" style="67" customWidth="1"/>
    <col min="9749" max="9750" width="4.6640625" style="67" customWidth="1"/>
    <col min="9751" max="9751" width="5.109375" style="67" customWidth="1"/>
    <col min="9752" max="9752" width="4.6640625" style="67" customWidth="1"/>
    <col min="9753" max="9753" width="4.5546875" style="67" bestFit="1" customWidth="1"/>
    <col min="9754" max="9754" width="4.5546875" style="67" customWidth="1"/>
    <col min="9755" max="9755" width="5.33203125" style="67" customWidth="1"/>
    <col min="9756" max="9756" width="5" style="67" customWidth="1"/>
    <col min="9757" max="9757" width="6" style="67" customWidth="1"/>
    <col min="9758" max="9758" width="6.33203125" style="67" customWidth="1"/>
    <col min="9759" max="9984" width="8.88671875" style="67"/>
    <col min="9985" max="9985" width="3.44140625" style="67" customWidth="1"/>
    <col min="9986" max="9986" width="37" style="67" customWidth="1"/>
    <col min="9987" max="9987" width="4.5546875" style="67" customWidth="1"/>
    <col min="9988" max="9988" width="5.33203125" style="67" customWidth="1"/>
    <col min="9989" max="9989" width="4.6640625" style="67" customWidth="1"/>
    <col min="9990" max="9990" width="4.5546875" style="67" customWidth="1"/>
    <col min="9991" max="9991" width="4.88671875" style="67" customWidth="1"/>
    <col min="9992" max="9992" width="4.5546875" style="67" customWidth="1"/>
    <col min="9993" max="9993" width="5" style="67" customWidth="1"/>
    <col min="9994" max="9994" width="5.109375" style="67" customWidth="1"/>
    <col min="9995" max="9995" width="4.109375" style="67" customWidth="1"/>
    <col min="9996" max="9998" width="4.6640625" style="67" customWidth="1"/>
    <col min="9999" max="9999" width="5.33203125" style="67" customWidth="1"/>
    <col min="10000" max="10001" width="5" style="67" customWidth="1"/>
    <col min="10002" max="10002" width="4.6640625" style="67" customWidth="1"/>
    <col min="10003" max="10003" width="4.5546875" style="67" customWidth="1"/>
    <col min="10004" max="10004" width="4.88671875" style="67" customWidth="1"/>
    <col min="10005" max="10006" width="4.6640625" style="67" customWidth="1"/>
    <col min="10007" max="10007" width="5.109375" style="67" customWidth="1"/>
    <col min="10008" max="10008" width="4.6640625" style="67" customWidth="1"/>
    <col min="10009" max="10009" width="4.5546875" style="67" bestFit="1" customWidth="1"/>
    <col min="10010" max="10010" width="4.5546875" style="67" customWidth="1"/>
    <col min="10011" max="10011" width="5.33203125" style="67" customWidth="1"/>
    <col min="10012" max="10012" width="5" style="67" customWidth="1"/>
    <col min="10013" max="10013" width="6" style="67" customWidth="1"/>
    <col min="10014" max="10014" width="6.33203125" style="67" customWidth="1"/>
    <col min="10015" max="10240" width="8.88671875" style="67"/>
    <col min="10241" max="10241" width="3.44140625" style="67" customWidth="1"/>
    <col min="10242" max="10242" width="37" style="67" customWidth="1"/>
    <col min="10243" max="10243" width="4.5546875" style="67" customWidth="1"/>
    <col min="10244" max="10244" width="5.33203125" style="67" customWidth="1"/>
    <col min="10245" max="10245" width="4.6640625" style="67" customWidth="1"/>
    <col min="10246" max="10246" width="4.5546875" style="67" customWidth="1"/>
    <col min="10247" max="10247" width="4.88671875" style="67" customWidth="1"/>
    <col min="10248" max="10248" width="4.5546875" style="67" customWidth="1"/>
    <col min="10249" max="10249" width="5" style="67" customWidth="1"/>
    <col min="10250" max="10250" width="5.109375" style="67" customWidth="1"/>
    <col min="10251" max="10251" width="4.109375" style="67" customWidth="1"/>
    <col min="10252" max="10254" width="4.6640625" style="67" customWidth="1"/>
    <col min="10255" max="10255" width="5.33203125" style="67" customWidth="1"/>
    <col min="10256" max="10257" width="5" style="67" customWidth="1"/>
    <col min="10258" max="10258" width="4.6640625" style="67" customWidth="1"/>
    <col min="10259" max="10259" width="4.5546875" style="67" customWidth="1"/>
    <col min="10260" max="10260" width="4.88671875" style="67" customWidth="1"/>
    <col min="10261" max="10262" width="4.6640625" style="67" customWidth="1"/>
    <col min="10263" max="10263" width="5.109375" style="67" customWidth="1"/>
    <col min="10264" max="10264" width="4.6640625" style="67" customWidth="1"/>
    <col min="10265" max="10265" width="4.5546875" style="67" bestFit="1" customWidth="1"/>
    <col min="10266" max="10266" width="4.5546875" style="67" customWidth="1"/>
    <col min="10267" max="10267" width="5.33203125" style="67" customWidth="1"/>
    <col min="10268" max="10268" width="5" style="67" customWidth="1"/>
    <col min="10269" max="10269" width="6" style="67" customWidth="1"/>
    <col min="10270" max="10270" width="6.33203125" style="67" customWidth="1"/>
    <col min="10271" max="10496" width="8.88671875" style="67"/>
    <col min="10497" max="10497" width="3.44140625" style="67" customWidth="1"/>
    <col min="10498" max="10498" width="37" style="67" customWidth="1"/>
    <col min="10499" max="10499" width="4.5546875" style="67" customWidth="1"/>
    <col min="10500" max="10500" width="5.33203125" style="67" customWidth="1"/>
    <col min="10501" max="10501" width="4.6640625" style="67" customWidth="1"/>
    <col min="10502" max="10502" width="4.5546875" style="67" customWidth="1"/>
    <col min="10503" max="10503" width="4.88671875" style="67" customWidth="1"/>
    <col min="10504" max="10504" width="4.5546875" style="67" customWidth="1"/>
    <col min="10505" max="10505" width="5" style="67" customWidth="1"/>
    <col min="10506" max="10506" width="5.109375" style="67" customWidth="1"/>
    <col min="10507" max="10507" width="4.109375" style="67" customWidth="1"/>
    <col min="10508" max="10510" width="4.6640625" style="67" customWidth="1"/>
    <col min="10511" max="10511" width="5.33203125" style="67" customWidth="1"/>
    <col min="10512" max="10513" width="5" style="67" customWidth="1"/>
    <col min="10514" max="10514" width="4.6640625" style="67" customWidth="1"/>
    <col min="10515" max="10515" width="4.5546875" style="67" customWidth="1"/>
    <col min="10516" max="10516" width="4.88671875" style="67" customWidth="1"/>
    <col min="10517" max="10518" width="4.6640625" style="67" customWidth="1"/>
    <col min="10519" max="10519" width="5.109375" style="67" customWidth="1"/>
    <col min="10520" max="10520" width="4.6640625" style="67" customWidth="1"/>
    <col min="10521" max="10521" width="4.5546875" style="67" bestFit="1" customWidth="1"/>
    <col min="10522" max="10522" width="4.5546875" style="67" customWidth="1"/>
    <col min="10523" max="10523" width="5.33203125" style="67" customWidth="1"/>
    <col min="10524" max="10524" width="5" style="67" customWidth="1"/>
    <col min="10525" max="10525" width="6" style="67" customWidth="1"/>
    <col min="10526" max="10526" width="6.33203125" style="67" customWidth="1"/>
    <col min="10527" max="10752" width="8.88671875" style="67"/>
    <col min="10753" max="10753" width="3.44140625" style="67" customWidth="1"/>
    <col min="10754" max="10754" width="37" style="67" customWidth="1"/>
    <col min="10755" max="10755" width="4.5546875" style="67" customWidth="1"/>
    <col min="10756" max="10756" width="5.33203125" style="67" customWidth="1"/>
    <col min="10757" max="10757" width="4.6640625" style="67" customWidth="1"/>
    <col min="10758" max="10758" width="4.5546875" style="67" customWidth="1"/>
    <col min="10759" max="10759" width="4.88671875" style="67" customWidth="1"/>
    <col min="10760" max="10760" width="4.5546875" style="67" customWidth="1"/>
    <col min="10761" max="10761" width="5" style="67" customWidth="1"/>
    <col min="10762" max="10762" width="5.109375" style="67" customWidth="1"/>
    <col min="10763" max="10763" width="4.109375" style="67" customWidth="1"/>
    <col min="10764" max="10766" width="4.6640625" style="67" customWidth="1"/>
    <col min="10767" max="10767" width="5.33203125" style="67" customWidth="1"/>
    <col min="10768" max="10769" width="5" style="67" customWidth="1"/>
    <col min="10770" max="10770" width="4.6640625" style="67" customWidth="1"/>
    <col min="10771" max="10771" width="4.5546875" style="67" customWidth="1"/>
    <col min="10772" max="10772" width="4.88671875" style="67" customWidth="1"/>
    <col min="10773" max="10774" width="4.6640625" style="67" customWidth="1"/>
    <col min="10775" max="10775" width="5.109375" style="67" customWidth="1"/>
    <col min="10776" max="10776" width="4.6640625" style="67" customWidth="1"/>
    <col min="10777" max="10777" width="4.5546875" style="67" bestFit="1" customWidth="1"/>
    <col min="10778" max="10778" width="4.5546875" style="67" customWidth="1"/>
    <col min="10779" max="10779" width="5.33203125" style="67" customWidth="1"/>
    <col min="10780" max="10780" width="5" style="67" customWidth="1"/>
    <col min="10781" max="10781" width="6" style="67" customWidth="1"/>
    <col min="10782" max="10782" width="6.33203125" style="67" customWidth="1"/>
    <col min="10783" max="11008" width="8.88671875" style="67"/>
    <col min="11009" max="11009" width="3.44140625" style="67" customWidth="1"/>
    <col min="11010" max="11010" width="37" style="67" customWidth="1"/>
    <col min="11011" max="11011" width="4.5546875" style="67" customWidth="1"/>
    <col min="11012" max="11012" width="5.33203125" style="67" customWidth="1"/>
    <col min="11013" max="11013" width="4.6640625" style="67" customWidth="1"/>
    <col min="11014" max="11014" width="4.5546875" style="67" customWidth="1"/>
    <col min="11015" max="11015" width="4.88671875" style="67" customWidth="1"/>
    <col min="11016" max="11016" width="4.5546875" style="67" customWidth="1"/>
    <col min="11017" max="11017" width="5" style="67" customWidth="1"/>
    <col min="11018" max="11018" width="5.109375" style="67" customWidth="1"/>
    <col min="11019" max="11019" width="4.109375" style="67" customWidth="1"/>
    <col min="11020" max="11022" width="4.6640625" style="67" customWidth="1"/>
    <col min="11023" max="11023" width="5.33203125" style="67" customWidth="1"/>
    <col min="11024" max="11025" width="5" style="67" customWidth="1"/>
    <col min="11026" max="11026" width="4.6640625" style="67" customWidth="1"/>
    <col min="11027" max="11027" width="4.5546875" style="67" customWidth="1"/>
    <col min="11028" max="11028" width="4.88671875" style="67" customWidth="1"/>
    <col min="11029" max="11030" width="4.6640625" style="67" customWidth="1"/>
    <col min="11031" max="11031" width="5.109375" style="67" customWidth="1"/>
    <col min="11032" max="11032" width="4.6640625" style="67" customWidth="1"/>
    <col min="11033" max="11033" width="4.5546875" style="67" bestFit="1" customWidth="1"/>
    <col min="11034" max="11034" width="4.5546875" style="67" customWidth="1"/>
    <col min="11035" max="11035" width="5.33203125" style="67" customWidth="1"/>
    <col min="11036" max="11036" width="5" style="67" customWidth="1"/>
    <col min="11037" max="11037" width="6" style="67" customWidth="1"/>
    <col min="11038" max="11038" width="6.33203125" style="67" customWidth="1"/>
    <col min="11039" max="11264" width="8.88671875" style="67"/>
    <col min="11265" max="11265" width="3.44140625" style="67" customWidth="1"/>
    <col min="11266" max="11266" width="37" style="67" customWidth="1"/>
    <col min="11267" max="11267" width="4.5546875" style="67" customWidth="1"/>
    <col min="11268" max="11268" width="5.33203125" style="67" customWidth="1"/>
    <col min="11269" max="11269" width="4.6640625" style="67" customWidth="1"/>
    <col min="11270" max="11270" width="4.5546875" style="67" customWidth="1"/>
    <col min="11271" max="11271" width="4.88671875" style="67" customWidth="1"/>
    <col min="11272" max="11272" width="4.5546875" style="67" customWidth="1"/>
    <col min="11273" max="11273" width="5" style="67" customWidth="1"/>
    <col min="11274" max="11274" width="5.109375" style="67" customWidth="1"/>
    <col min="11275" max="11275" width="4.109375" style="67" customWidth="1"/>
    <col min="11276" max="11278" width="4.6640625" style="67" customWidth="1"/>
    <col min="11279" max="11279" width="5.33203125" style="67" customWidth="1"/>
    <col min="11280" max="11281" width="5" style="67" customWidth="1"/>
    <col min="11282" max="11282" width="4.6640625" style="67" customWidth="1"/>
    <col min="11283" max="11283" width="4.5546875" style="67" customWidth="1"/>
    <col min="11284" max="11284" width="4.88671875" style="67" customWidth="1"/>
    <col min="11285" max="11286" width="4.6640625" style="67" customWidth="1"/>
    <col min="11287" max="11287" width="5.109375" style="67" customWidth="1"/>
    <col min="11288" max="11288" width="4.6640625" style="67" customWidth="1"/>
    <col min="11289" max="11289" width="4.5546875" style="67" bestFit="1" customWidth="1"/>
    <col min="11290" max="11290" width="4.5546875" style="67" customWidth="1"/>
    <col min="11291" max="11291" width="5.33203125" style="67" customWidth="1"/>
    <col min="11292" max="11292" width="5" style="67" customWidth="1"/>
    <col min="11293" max="11293" width="6" style="67" customWidth="1"/>
    <col min="11294" max="11294" width="6.33203125" style="67" customWidth="1"/>
    <col min="11295" max="11520" width="8.88671875" style="67"/>
    <col min="11521" max="11521" width="3.44140625" style="67" customWidth="1"/>
    <col min="11522" max="11522" width="37" style="67" customWidth="1"/>
    <col min="11523" max="11523" width="4.5546875" style="67" customWidth="1"/>
    <col min="11524" max="11524" width="5.33203125" style="67" customWidth="1"/>
    <col min="11525" max="11525" width="4.6640625" style="67" customWidth="1"/>
    <col min="11526" max="11526" width="4.5546875" style="67" customWidth="1"/>
    <col min="11527" max="11527" width="4.88671875" style="67" customWidth="1"/>
    <col min="11528" max="11528" width="4.5546875" style="67" customWidth="1"/>
    <col min="11529" max="11529" width="5" style="67" customWidth="1"/>
    <col min="11530" max="11530" width="5.109375" style="67" customWidth="1"/>
    <col min="11531" max="11531" width="4.109375" style="67" customWidth="1"/>
    <col min="11532" max="11534" width="4.6640625" style="67" customWidth="1"/>
    <col min="11535" max="11535" width="5.33203125" style="67" customWidth="1"/>
    <col min="11536" max="11537" width="5" style="67" customWidth="1"/>
    <col min="11538" max="11538" width="4.6640625" style="67" customWidth="1"/>
    <col min="11539" max="11539" width="4.5546875" style="67" customWidth="1"/>
    <col min="11540" max="11540" width="4.88671875" style="67" customWidth="1"/>
    <col min="11541" max="11542" width="4.6640625" style="67" customWidth="1"/>
    <col min="11543" max="11543" width="5.109375" style="67" customWidth="1"/>
    <col min="11544" max="11544" width="4.6640625" style="67" customWidth="1"/>
    <col min="11545" max="11545" width="4.5546875" style="67" bestFit="1" customWidth="1"/>
    <col min="11546" max="11546" width="4.5546875" style="67" customWidth="1"/>
    <col min="11547" max="11547" width="5.33203125" style="67" customWidth="1"/>
    <col min="11548" max="11548" width="5" style="67" customWidth="1"/>
    <col min="11549" max="11549" width="6" style="67" customWidth="1"/>
    <col min="11550" max="11550" width="6.33203125" style="67" customWidth="1"/>
    <col min="11551" max="11776" width="8.88671875" style="67"/>
    <col min="11777" max="11777" width="3.44140625" style="67" customWidth="1"/>
    <col min="11778" max="11778" width="37" style="67" customWidth="1"/>
    <col min="11779" max="11779" width="4.5546875" style="67" customWidth="1"/>
    <col min="11780" max="11780" width="5.33203125" style="67" customWidth="1"/>
    <col min="11781" max="11781" width="4.6640625" style="67" customWidth="1"/>
    <col min="11782" max="11782" width="4.5546875" style="67" customWidth="1"/>
    <col min="11783" max="11783" width="4.88671875" style="67" customWidth="1"/>
    <col min="11784" max="11784" width="4.5546875" style="67" customWidth="1"/>
    <col min="11785" max="11785" width="5" style="67" customWidth="1"/>
    <col min="11786" max="11786" width="5.109375" style="67" customWidth="1"/>
    <col min="11787" max="11787" width="4.109375" style="67" customWidth="1"/>
    <col min="11788" max="11790" width="4.6640625" style="67" customWidth="1"/>
    <col min="11791" max="11791" width="5.33203125" style="67" customWidth="1"/>
    <col min="11792" max="11793" width="5" style="67" customWidth="1"/>
    <col min="11794" max="11794" width="4.6640625" style="67" customWidth="1"/>
    <col min="11795" max="11795" width="4.5546875" style="67" customWidth="1"/>
    <col min="11796" max="11796" width="4.88671875" style="67" customWidth="1"/>
    <col min="11797" max="11798" width="4.6640625" style="67" customWidth="1"/>
    <col min="11799" max="11799" width="5.109375" style="67" customWidth="1"/>
    <col min="11800" max="11800" width="4.6640625" style="67" customWidth="1"/>
    <col min="11801" max="11801" width="4.5546875" style="67" bestFit="1" customWidth="1"/>
    <col min="11802" max="11802" width="4.5546875" style="67" customWidth="1"/>
    <col min="11803" max="11803" width="5.33203125" style="67" customWidth="1"/>
    <col min="11804" max="11804" width="5" style="67" customWidth="1"/>
    <col min="11805" max="11805" width="6" style="67" customWidth="1"/>
    <col min="11806" max="11806" width="6.33203125" style="67" customWidth="1"/>
    <col min="11807" max="12032" width="8.88671875" style="67"/>
    <col min="12033" max="12033" width="3.44140625" style="67" customWidth="1"/>
    <col min="12034" max="12034" width="37" style="67" customWidth="1"/>
    <col min="12035" max="12035" width="4.5546875" style="67" customWidth="1"/>
    <col min="12036" max="12036" width="5.33203125" style="67" customWidth="1"/>
    <col min="12037" max="12037" width="4.6640625" style="67" customWidth="1"/>
    <col min="12038" max="12038" width="4.5546875" style="67" customWidth="1"/>
    <col min="12039" max="12039" width="4.88671875" style="67" customWidth="1"/>
    <col min="12040" max="12040" width="4.5546875" style="67" customWidth="1"/>
    <col min="12041" max="12041" width="5" style="67" customWidth="1"/>
    <col min="12042" max="12042" width="5.109375" style="67" customWidth="1"/>
    <col min="12043" max="12043" width="4.109375" style="67" customWidth="1"/>
    <col min="12044" max="12046" width="4.6640625" style="67" customWidth="1"/>
    <col min="12047" max="12047" width="5.33203125" style="67" customWidth="1"/>
    <col min="12048" max="12049" width="5" style="67" customWidth="1"/>
    <col min="12050" max="12050" width="4.6640625" style="67" customWidth="1"/>
    <col min="12051" max="12051" width="4.5546875" style="67" customWidth="1"/>
    <col min="12052" max="12052" width="4.88671875" style="67" customWidth="1"/>
    <col min="12053" max="12054" width="4.6640625" style="67" customWidth="1"/>
    <col min="12055" max="12055" width="5.109375" style="67" customWidth="1"/>
    <col min="12056" max="12056" width="4.6640625" style="67" customWidth="1"/>
    <col min="12057" max="12057" width="4.5546875" style="67" bestFit="1" customWidth="1"/>
    <col min="12058" max="12058" width="4.5546875" style="67" customWidth="1"/>
    <col min="12059" max="12059" width="5.33203125" style="67" customWidth="1"/>
    <col min="12060" max="12060" width="5" style="67" customWidth="1"/>
    <col min="12061" max="12061" width="6" style="67" customWidth="1"/>
    <col min="12062" max="12062" width="6.33203125" style="67" customWidth="1"/>
    <col min="12063" max="12288" width="8.88671875" style="67"/>
    <col min="12289" max="12289" width="3.44140625" style="67" customWidth="1"/>
    <col min="12290" max="12290" width="37" style="67" customWidth="1"/>
    <col min="12291" max="12291" width="4.5546875" style="67" customWidth="1"/>
    <col min="12292" max="12292" width="5.33203125" style="67" customWidth="1"/>
    <col min="12293" max="12293" width="4.6640625" style="67" customWidth="1"/>
    <col min="12294" max="12294" width="4.5546875" style="67" customWidth="1"/>
    <col min="12295" max="12295" width="4.88671875" style="67" customWidth="1"/>
    <col min="12296" max="12296" width="4.5546875" style="67" customWidth="1"/>
    <col min="12297" max="12297" width="5" style="67" customWidth="1"/>
    <col min="12298" max="12298" width="5.109375" style="67" customWidth="1"/>
    <col min="12299" max="12299" width="4.109375" style="67" customWidth="1"/>
    <col min="12300" max="12302" width="4.6640625" style="67" customWidth="1"/>
    <col min="12303" max="12303" width="5.33203125" style="67" customWidth="1"/>
    <col min="12304" max="12305" width="5" style="67" customWidth="1"/>
    <col min="12306" max="12306" width="4.6640625" style="67" customWidth="1"/>
    <col min="12307" max="12307" width="4.5546875" style="67" customWidth="1"/>
    <col min="12308" max="12308" width="4.88671875" style="67" customWidth="1"/>
    <col min="12309" max="12310" width="4.6640625" style="67" customWidth="1"/>
    <col min="12311" max="12311" width="5.109375" style="67" customWidth="1"/>
    <col min="12312" max="12312" width="4.6640625" style="67" customWidth="1"/>
    <col min="12313" max="12313" width="4.5546875" style="67" bestFit="1" customWidth="1"/>
    <col min="12314" max="12314" width="4.5546875" style="67" customWidth="1"/>
    <col min="12315" max="12315" width="5.33203125" style="67" customWidth="1"/>
    <col min="12316" max="12316" width="5" style="67" customWidth="1"/>
    <col min="12317" max="12317" width="6" style="67" customWidth="1"/>
    <col min="12318" max="12318" width="6.33203125" style="67" customWidth="1"/>
    <col min="12319" max="12544" width="8.88671875" style="67"/>
    <col min="12545" max="12545" width="3.44140625" style="67" customWidth="1"/>
    <col min="12546" max="12546" width="37" style="67" customWidth="1"/>
    <col min="12547" max="12547" width="4.5546875" style="67" customWidth="1"/>
    <col min="12548" max="12548" width="5.33203125" style="67" customWidth="1"/>
    <col min="12549" max="12549" width="4.6640625" style="67" customWidth="1"/>
    <col min="12550" max="12550" width="4.5546875" style="67" customWidth="1"/>
    <col min="12551" max="12551" width="4.88671875" style="67" customWidth="1"/>
    <col min="12552" max="12552" width="4.5546875" style="67" customWidth="1"/>
    <col min="12553" max="12553" width="5" style="67" customWidth="1"/>
    <col min="12554" max="12554" width="5.109375" style="67" customWidth="1"/>
    <col min="12555" max="12555" width="4.109375" style="67" customWidth="1"/>
    <col min="12556" max="12558" width="4.6640625" style="67" customWidth="1"/>
    <col min="12559" max="12559" width="5.33203125" style="67" customWidth="1"/>
    <col min="12560" max="12561" width="5" style="67" customWidth="1"/>
    <col min="12562" max="12562" width="4.6640625" style="67" customWidth="1"/>
    <col min="12563" max="12563" width="4.5546875" style="67" customWidth="1"/>
    <col min="12564" max="12564" width="4.88671875" style="67" customWidth="1"/>
    <col min="12565" max="12566" width="4.6640625" style="67" customWidth="1"/>
    <col min="12567" max="12567" width="5.109375" style="67" customWidth="1"/>
    <col min="12568" max="12568" width="4.6640625" style="67" customWidth="1"/>
    <col min="12569" max="12569" width="4.5546875" style="67" bestFit="1" customWidth="1"/>
    <col min="12570" max="12570" width="4.5546875" style="67" customWidth="1"/>
    <col min="12571" max="12571" width="5.33203125" style="67" customWidth="1"/>
    <col min="12572" max="12572" width="5" style="67" customWidth="1"/>
    <col min="12573" max="12573" width="6" style="67" customWidth="1"/>
    <col min="12574" max="12574" width="6.33203125" style="67" customWidth="1"/>
    <col min="12575" max="12800" width="8.88671875" style="67"/>
    <col min="12801" max="12801" width="3.44140625" style="67" customWidth="1"/>
    <col min="12802" max="12802" width="37" style="67" customWidth="1"/>
    <col min="12803" max="12803" width="4.5546875" style="67" customWidth="1"/>
    <col min="12804" max="12804" width="5.33203125" style="67" customWidth="1"/>
    <col min="12805" max="12805" width="4.6640625" style="67" customWidth="1"/>
    <col min="12806" max="12806" width="4.5546875" style="67" customWidth="1"/>
    <col min="12807" max="12807" width="4.88671875" style="67" customWidth="1"/>
    <col min="12808" max="12808" width="4.5546875" style="67" customWidth="1"/>
    <col min="12809" max="12809" width="5" style="67" customWidth="1"/>
    <col min="12810" max="12810" width="5.109375" style="67" customWidth="1"/>
    <col min="12811" max="12811" width="4.109375" style="67" customWidth="1"/>
    <col min="12812" max="12814" width="4.6640625" style="67" customWidth="1"/>
    <col min="12815" max="12815" width="5.33203125" style="67" customWidth="1"/>
    <col min="12816" max="12817" width="5" style="67" customWidth="1"/>
    <col min="12818" max="12818" width="4.6640625" style="67" customWidth="1"/>
    <col min="12819" max="12819" width="4.5546875" style="67" customWidth="1"/>
    <col min="12820" max="12820" width="4.88671875" style="67" customWidth="1"/>
    <col min="12821" max="12822" width="4.6640625" style="67" customWidth="1"/>
    <col min="12823" max="12823" width="5.109375" style="67" customWidth="1"/>
    <col min="12824" max="12824" width="4.6640625" style="67" customWidth="1"/>
    <col min="12825" max="12825" width="4.5546875" style="67" bestFit="1" customWidth="1"/>
    <col min="12826" max="12826" width="4.5546875" style="67" customWidth="1"/>
    <col min="12827" max="12827" width="5.33203125" style="67" customWidth="1"/>
    <col min="12828" max="12828" width="5" style="67" customWidth="1"/>
    <col min="12829" max="12829" width="6" style="67" customWidth="1"/>
    <col min="12830" max="12830" width="6.33203125" style="67" customWidth="1"/>
    <col min="12831" max="13056" width="8.88671875" style="67"/>
    <col min="13057" max="13057" width="3.44140625" style="67" customWidth="1"/>
    <col min="13058" max="13058" width="37" style="67" customWidth="1"/>
    <col min="13059" max="13059" width="4.5546875" style="67" customWidth="1"/>
    <col min="13060" max="13060" width="5.33203125" style="67" customWidth="1"/>
    <col min="13061" max="13061" width="4.6640625" style="67" customWidth="1"/>
    <col min="13062" max="13062" width="4.5546875" style="67" customWidth="1"/>
    <col min="13063" max="13063" width="4.88671875" style="67" customWidth="1"/>
    <col min="13064" max="13064" width="4.5546875" style="67" customWidth="1"/>
    <col min="13065" max="13065" width="5" style="67" customWidth="1"/>
    <col min="13066" max="13066" width="5.109375" style="67" customWidth="1"/>
    <col min="13067" max="13067" width="4.109375" style="67" customWidth="1"/>
    <col min="13068" max="13070" width="4.6640625" style="67" customWidth="1"/>
    <col min="13071" max="13071" width="5.33203125" style="67" customWidth="1"/>
    <col min="13072" max="13073" width="5" style="67" customWidth="1"/>
    <col min="13074" max="13074" width="4.6640625" style="67" customWidth="1"/>
    <col min="13075" max="13075" width="4.5546875" style="67" customWidth="1"/>
    <col min="13076" max="13076" width="4.88671875" style="67" customWidth="1"/>
    <col min="13077" max="13078" width="4.6640625" style="67" customWidth="1"/>
    <col min="13079" max="13079" width="5.109375" style="67" customWidth="1"/>
    <col min="13080" max="13080" width="4.6640625" style="67" customWidth="1"/>
    <col min="13081" max="13081" width="4.5546875" style="67" bestFit="1" customWidth="1"/>
    <col min="13082" max="13082" width="4.5546875" style="67" customWidth="1"/>
    <col min="13083" max="13083" width="5.33203125" style="67" customWidth="1"/>
    <col min="13084" max="13084" width="5" style="67" customWidth="1"/>
    <col min="13085" max="13085" width="6" style="67" customWidth="1"/>
    <col min="13086" max="13086" width="6.33203125" style="67" customWidth="1"/>
    <col min="13087" max="13312" width="8.88671875" style="67"/>
    <col min="13313" max="13313" width="3.44140625" style="67" customWidth="1"/>
    <col min="13314" max="13314" width="37" style="67" customWidth="1"/>
    <col min="13315" max="13315" width="4.5546875" style="67" customWidth="1"/>
    <col min="13316" max="13316" width="5.33203125" style="67" customWidth="1"/>
    <col min="13317" max="13317" width="4.6640625" style="67" customWidth="1"/>
    <col min="13318" max="13318" width="4.5546875" style="67" customWidth="1"/>
    <col min="13319" max="13319" width="4.88671875" style="67" customWidth="1"/>
    <col min="13320" max="13320" width="4.5546875" style="67" customWidth="1"/>
    <col min="13321" max="13321" width="5" style="67" customWidth="1"/>
    <col min="13322" max="13322" width="5.109375" style="67" customWidth="1"/>
    <col min="13323" max="13323" width="4.109375" style="67" customWidth="1"/>
    <col min="13324" max="13326" width="4.6640625" style="67" customWidth="1"/>
    <col min="13327" max="13327" width="5.33203125" style="67" customWidth="1"/>
    <col min="13328" max="13329" width="5" style="67" customWidth="1"/>
    <col min="13330" max="13330" width="4.6640625" style="67" customWidth="1"/>
    <col min="13331" max="13331" width="4.5546875" style="67" customWidth="1"/>
    <col min="13332" max="13332" width="4.88671875" style="67" customWidth="1"/>
    <col min="13333" max="13334" width="4.6640625" style="67" customWidth="1"/>
    <col min="13335" max="13335" width="5.109375" style="67" customWidth="1"/>
    <col min="13336" max="13336" width="4.6640625" style="67" customWidth="1"/>
    <col min="13337" max="13337" width="4.5546875" style="67" bestFit="1" customWidth="1"/>
    <col min="13338" max="13338" width="4.5546875" style="67" customWidth="1"/>
    <col min="13339" max="13339" width="5.33203125" style="67" customWidth="1"/>
    <col min="13340" max="13340" width="5" style="67" customWidth="1"/>
    <col min="13341" max="13341" width="6" style="67" customWidth="1"/>
    <col min="13342" max="13342" width="6.33203125" style="67" customWidth="1"/>
    <col min="13343" max="13568" width="8.88671875" style="67"/>
    <col min="13569" max="13569" width="3.44140625" style="67" customWidth="1"/>
    <col min="13570" max="13570" width="37" style="67" customWidth="1"/>
    <col min="13571" max="13571" width="4.5546875" style="67" customWidth="1"/>
    <col min="13572" max="13572" width="5.33203125" style="67" customWidth="1"/>
    <col min="13573" max="13573" width="4.6640625" style="67" customWidth="1"/>
    <col min="13574" max="13574" width="4.5546875" style="67" customWidth="1"/>
    <col min="13575" max="13575" width="4.88671875" style="67" customWidth="1"/>
    <col min="13576" max="13576" width="4.5546875" style="67" customWidth="1"/>
    <col min="13577" max="13577" width="5" style="67" customWidth="1"/>
    <col min="13578" max="13578" width="5.109375" style="67" customWidth="1"/>
    <col min="13579" max="13579" width="4.109375" style="67" customWidth="1"/>
    <col min="13580" max="13582" width="4.6640625" style="67" customWidth="1"/>
    <col min="13583" max="13583" width="5.33203125" style="67" customWidth="1"/>
    <col min="13584" max="13585" width="5" style="67" customWidth="1"/>
    <col min="13586" max="13586" width="4.6640625" style="67" customWidth="1"/>
    <col min="13587" max="13587" width="4.5546875" style="67" customWidth="1"/>
    <col min="13588" max="13588" width="4.88671875" style="67" customWidth="1"/>
    <col min="13589" max="13590" width="4.6640625" style="67" customWidth="1"/>
    <col min="13591" max="13591" width="5.109375" style="67" customWidth="1"/>
    <col min="13592" max="13592" width="4.6640625" style="67" customWidth="1"/>
    <col min="13593" max="13593" width="4.5546875" style="67" bestFit="1" customWidth="1"/>
    <col min="13594" max="13594" width="4.5546875" style="67" customWidth="1"/>
    <col min="13595" max="13595" width="5.33203125" style="67" customWidth="1"/>
    <col min="13596" max="13596" width="5" style="67" customWidth="1"/>
    <col min="13597" max="13597" width="6" style="67" customWidth="1"/>
    <col min="13598" max="13598" width="6.33203125" style="67" customWidth="1"/>
    <col min="13599" max="13824" width="8.88671875" style="67"/>
    <col min="13825" max="13825" width="3.44140625" style="67" customWidth="1"/>
    <col min="13826" max="13826" width="37" style="67" customWidth="1"/>
    <col min="13827" max="13827" width="4.5546875" style="67" customWidth="1"/>
    <col min="13828" max="13828" width="5.33203125" style="67" customWidth="1"/>
    <col min="13829" max="13829" width="4.6640625" style="67" customWidth="1"/>
    <col min="13830" max="13830" width="4.5546875" style="67" customWidth="1"/>
    <col min="13831" max="13831" width="4.88671875" style="67" customWidth="1"/>
    <col min="13832" max="13832" width="4.5546875" style="67" customWidth="1"/>
    <col min="13833" max="13833" width="5" style="67" customWidth="1"/>
    <col min="13834" max="13834" width="5.109375" style="67" customWidth="1"/>
    <col min="13835" max="13835" width="4.109375" style="67" customWidth="1"/>
    <col min="13836" max="13838" width="4.6640625" style="67" customWidth="1"/>
    <col min="13839" max="13839" width="5.33203125" style="67" customWidth="1"/>
    <col min="13840" max="13841" width="5" style="67" customWidth="1"/>
    <col min="13842" max="13842" width="4.6640625" style="67" customWidth="1"/>
    <col min="13843" max="13843" width="4.5546875" style="67" customWidth="1"/>
    <col min="13844" max="13844" width="4.88671875" style="67" customWidth="1"/>
    <col min="13845" max="13846" width="4.6640625" style="67" customWidth="1"/>
    <col min="13847" max="13847" width="5.109375" style="67" customWidth="1"/>
    <col min="13848" max="13848" width="4.6640625" style="67" customWidth="1"/>
    <col min="13849" max="13849" width="4.5546875" style="67" bestFit="1" customWidth="1"/>
    <col min="13850" max="13850" width="4.5546875" style="67" customWidth="1"/>
    <col min="13851" max="13851" width="5.33203125" style="67" customWidth="1"/>
    <col min="13852" max="13852" width="5" style="67" customWidth="1"/>
    <col min="13853" max="13853" width="6" style="67" customWidth="1"/>
    <col min="13854" max="13854" width="6.33203125" style="67" customWidth="1"/>
    <col min="13855" max="14080" width="8.88671875" style="67"/>
    <col min="14081" max="14081" width="3.44140625" style="67" customWidth="1"/>
    <col min="14082" max="14082" width="37" style="67" customWidth="1"/>
    <col min="14083" max="14083" width="4.5546875" style="67" customWidth="1"/>
    <col min="14084" max="14084" width="5.33203125" style="67" customWidth="1"/>
    <col min="14085" max="14085" width="4.6640625" style="67" customWidth="1"/>
    <col min="14086" max="14086" width="4.5546875" style="67" customWidth="1"/>
    <col min="14087" max="14087" width="4.88671875" style="67" customWidth="1"/>
    <col min="14088" max="14088" width="4.5546875" style="67" customWidth="1"/>
    <col min="14089" max="14089" width="5" style="67" customWidth="1"/>
    <col min="14090" max="14090" width="5.109375" style="67" customWidth="1"/>
    <col min="14091" max="14091" width="4.109375" style="67" customWidth="1"/>
    <col min="14092" max="14094" width="4.6640625" style="67" customWidth="1"/>
    <col min="14095" max="14095" width="5.33203125" style="67" customWidth="1"/>
    <col min="14096" max="14097" width="5" style="67" customWidth="1"/>
    <col min="14098" max="14098" width="4.6640625" style="67" customWidth="1"/>
    <col min="14099" max="14099" width="4.5546875" style="67" customWidth="1"/>
    <col min="14100" max="14100" width="4.88671875" style="67" customWidth="1"/>
    <col min="14101" max="14102" width="4.6640625" style="67" customWidth="1"/>
    <col min="14103" max="14103" width="5.109375" style="67" customWidth="1"/>
    <col min="14104" max="14104" width="4.6640625" style="67" customWidth="1"/>
    <col min="14105" max="14105" width="4.5546875" style="67" bestFit="1" customWidth="1"/>
    <col min="14106" max="14106" width="4.5546875" style="67" customWidth="1"/>
    <col min="14107" max="14107" width="5.33203125" style="67" customWidth="1"/>
    <col min="14108" max="14108" width="5" style="67" customWidth="1"/>
    <col min="14109" max="14109" width="6" style="67" customWidth="1"/>
    <col min="14110" max="14110" width="6.33203125" style="67" customWidth="1"/>
    <col min="14111" max="14336" width="8.88671875" style="67"/>
    <col min="14337" max="14337" width="3.44140625" style="67" customWidth="1"/>
    <col min="14338" max="14338" width="37" style="67" customWidth="1"/>
    <col min="14339" max="14339" width="4.5546875" style="67" customWidth="1"/>
    <col min="14340" max="14340" width="5.33203125" style="67" customWidth="1"/>
    <col min="14341" max="14341" width="4.6640625" style="67" customWidth="1"/>
    <col min="14342" max="14342" width="4.5546875" style="67" customWidth="1"/>
    <col min="14343" max="14343" width="4.88671875" style="67" customWidth="1"/>
    <col min="14344" max="14344" width="4.5546875" style="67" customWidth="1"/>
    <col min="14345" max="14345" width="5" style="67" customWidth="1"/>
    <col min="14346" max="14346" width="5.109375" style="67" customWidth="1"/>
    <col min="14347" max="14347" width="4.109375" style="67" customWidth="1"/>
    <col min="14348" max="14350" width="4.6640625" style="67" customWidth="1"/>
    <col min="14351" max="14351" width="5.33203125" style="67" customWidth="1"/>
    <col min="14352" max="14353" width="5" style="67" customWidth="1"/>
    <col min="14354" max="14354" width="4.6640625" style="67" customWidth="1"/>
    <col min="14355" max="14355" width="4.5546875" style="67" customWidth="1"/>
    <col min="14356" max="14356" width="4.88671875" style="67" customWidth="1"/>
    <col min="14357" max="14358" width="4.6640625" style="67" customWidth="1"/>
    <col min="14359" max="14359" width="5.109375" style="67" customWidth="1"/>
    <col min="14360" max="14360" width="4.6640625" style="67" customWidth="1"/>
    <col min="14361" max="14361" width="4.5546875" style="67" bestFit="1" customWidth="1"/>
    <col min="14362" max="14362" width="4.5546875" style="67" customWidth="1"/>
    <col min="14363" max="14363" width="5.33203125" style="67" customWidth="1"/>
    <col min="14364" max="14364" width="5" style="67" customWidth="1"/>
    <col min="14365" max="14365" width="6" style="67" customWidth="1"/>
    <col min="14366" max="14366" width="6.33203125" style="67" customWidth="1"/>
    <col min="14367" max="14592" width="8.88671875" style="67"/>
    <col min="14593" max="14593" width="3.44140625" style="67" customWidth="1"/>
    <col min="14594" max="14594" width="37" style="67" customWidth="1"/>
    <col min="14595" max="14595" width="4.5546875" style="67" customWidth="1"/>
    <col min="14596" max="14596" width="5.33203125" style="67" customWidth="1"/>
    <col min="14597" max="14597" width="4.6640625" style="67" customWidth="1"/>
    <col min="14598" max="14598" width="4.5546875" style="67" customWidth="1"/>
    <col min="14599" max="14599" width="4.88671875" style="67" customWidth="1"/>
    <col min="14600" max="14600" width="4.5546875" style="67" customWidth="1"/>
    <col min="14601" max="14601" width="5" style="67" customWidth="1"/>
    <col min="14602" max="14602" width="5.109375" style="67" customWidth="1"/>
    <col min="14603" max="14603" width="4.109375" style="67" customWidth="1"/>
    <col min="14604" max="14606" width="4.6640625" style="67" customWidth="1"/>
    <col min="14607" max="14607" width="5.33203125" style="67" customWidth="1"/>
    <col min="14608" max="14609" width="5" style="67" customWidth="1"/>
    <col min="14610" max="14610" width="4.6640625" style="67" customWidth="1"/>
    <col min="14611" max="14611" width="4.5546875" style="67" customWidth="1"/>
    <col min="14612" max="14612" width="4.88671875" style="67" customWidth="1"/>
    <col min="14613" max="14614" width="4.6640625" style="67" customWidth="1"/>
    <col min="14615" max="14615" width="5.109375" style="67" customWidth="1"/>
    <col min="14616" max="14616" width="4.6640625" style="67" customWidth="1"/>
    <col min="14617" max="14617" width="4.5546875" style="67" bestFit="1" customWidth="1"/>
    <col min="14618" max="14618" width="4.5546875" style="67" customWidth="1"/>
    <col min="14619" max="14619" width="5.33203125" style="67" customWidth="1"/>
    <col min="14620" max="14620" width="5" style="67" customWidth="1"/>
    <col min="14621" max="14621" width="6" style="67" customWidth="1"/>
    <col min="14622" max="14622" width="6.33203125" style="67" customWidth="1"/>
    <col min="14623" max="14848" width="8.88671875" style="67"/>
    <col min="14849" max="14849" width="3.44140625" style="67" customWidth="1"/>
    <col min="14850" max="14850" width="37" style="67" customWidth="1"/>
    <col min="14851" max="14851" width="4.5546875" style="67" customWidth="1"/>
    <col min="14852" max="14852" width="5.33203125" style="67" customWidth="1"/>
    <col min="14853" max="14853" width="4.6640625" style="67" customWidth="1"/>
    <col min="14854" max="14854" width="4.5546875" style="67" customWidth="1"/>
    <col min="14855" max="14855" width="4.88671875" style="67" customWidth="1"/>
    <col min="14856" max="14856" width="4.5546875" style="67" customWidth="1"/>
    <col min="14857" max="14857" width="5" style="67" customWidth="1"/>
    <col min="14858" max="14858" width="5.109375" style="67" customWidth="1"/>
    <col min="14859" max="14859" width="4.109375" style="67" customWidth="1"/>
    <col min="14860" max="14862" width="4.6640625" style="67" customWidth="1"/>
    <col min="14863" max="14863" width="5.33203125" style="67" customWidth="1"/>
    <col min="14864" max="14865" width="5" style="67" customWidth="1"/>
    <col min="14866" max="14866" width="4.6640625" style="67" customWidth="1"/>
    <col min="14867" max="14867" width="4.5546875" style="67" customWidth="1"/>
    <col min="14868" max="14868" width="4.88671875" style="67" customWidth="1"/>
    <col min="14869" max="14870" width="4.6640625" style="67" customWidth="1"/>
    <col min="14871" max="14871" width="5.109375" style="67" customWidth="1"/>
    <col min="14872" max="14872" width="4.6640625" style="67" customWidth="1"/>
    <col min="14873" max="14873" width="4.5546875" style="67" bestFit="1" customWidth="1"/>
    <col min="14874" max="14874" width="4.5546875" style="67" customWidth="1"/>
    <col min="14875" max="14875" width="5.33203125" style="67" customWidth="1"/>
    <col min="14876" max="14876" width="5" style="67" customWidth="1"/>
    <col min="14877" max="14877" width="6" style="67" customWidth="1"/>
    <col min="14878" max="14878" width="6.33203125" style="67" customWidth="1"/>
    <col min="14879" max="15104" width="8.88671875" style="67"/>
    <col min="15105" max="15105" width="3.44140625" style="67" customWidth="1"/>
    <col min="15106" max="15106" width="37" style="67" customWidth="1"/>
    <col min="15107" max="15107" width="4.5546875" style="67" customWidth="1"/>
    <col min="15108" max="15108" width="5.33203125" style="67" customWidth="1"/>
    <col min="15109" max="15109" width="4.6640625" style="67" customWidth="1"/>
    <col min="15110" max="15110" width="4.5546875" style="67" customWidth="1"/>
    <col min="15111" max="15111" width="4.88671875" style="67" customWidth="1"/>
    <col min="15112" max="15112" width="4.5546875" style="67" customWidth="1"/>
    <col min="15113" max="15113" width="5" style="67" customWidth="1"/>
    <col min="15114" max="15114" width="5.109375" style="67" customWidth="1"/>
    <col min="15115" max="15115" width="4.109375" style="67" customWidth="1"/>
    <col min="15116" max="15118" width="4.6640625" style="67" customWidth="1"/>
    <col min="15119" max="15119" width="5.33203125" style="67" customWidth="1"/>
    <col min="15120" max="15121" width="5" style="67" customWidth="1"/>
    <col min="15122" max="15122" width="4.6640625" style="67" customWidth="1"/>
    <col min="15123" max="15123" width="4.5546875" style="67" customWidth="1"/>
    <col min="15124" max="15124" width="4.88671875" style="67" customWidth="1"/>
    <col min="15125" max="15126" width="4.6640625" style="67" customWidth="1"/>
    <col min="15127" max="15127" width="5.109375" style="67" customWidth="1"/>
    <col min="15128" max="15128" width="4.6640625" style="67" customWidth="1"/>
    <col min="15129" max="15129" width="4.5546875" style="67" bestFit="1" customWidth="1"/>
    <col min="15130" max="15130" width="4.5546875" style="67" customWidth="1"/>
    <col min="15131" max="15131" width="5.33203125" style="67" customWidth="1"/>
    <col min="15132" max="15132" width="5" style="67" customWidth="1"/>
    <col min="15133" max="15133" width="6" style="67" customWidth="1"/>
    <col min="15134" max="15134" width="6.33203125" style="67" customWidth="1"/>
    <col min="15135" max="15360" width="8.88671875" style="67"/>
    <col min="15361" max="15361" width="3.44140625" style="67" customWidth="1"/>
    <col min="15362" max="15362" width="37" style="67" customWidth="1"/>
    <col min="15363" max="15363" width="4.5546875" style="67" customWidth="1"/>
    <col min="15364" max="15364" width="5.33203125" style="67" customWidth="1"/>
    <col min="15365" max="15365" width="4.6640625" style="67" customWidth="1"/>
    <col min="15366" max="15366" width="4.5546875" style="67" customWidth="1"/>
    <col min="15367" max="15367" width="4.88671875" style="67" customWidth="1"/>
    <col min="15368" max="15368" width="4.5546875" style="67" customWidth="1"/>
    <col min="15369" max="15369" width="5" style="67" customWidth="1"/>
    <col min="15370" max="15370" width="5.109375" style="67" customWidth="1"/>
    <col min="15371" max="15371" width="4.109375" style="67" customWidth="1"/>
    <col min="15372" max="15374" width="4.6640625" style="67" customWidth="1"/>
    <col min="15375" max="15375" width="5.33203125" style="67" customWidth="1"/>
    <col min="15376" max="15377" width="5" style="67" customWidth="1"/>
    <col min="15378" max="15378" width="4.6640625" style="67" customWidth="1"/>
    <col min="15379" max="15379" width="4.5546875" style="67" customWidth="1"/>
    <col min="15380" max="15380" width="4.88671875" style="67" customWidth="1"/>
    <col min="15381" max="15382" width="4.6640625" style="67" customWidth="1"/>
    <col min="15383" max="15383" width="5.109375" style="67" customWidth="1"/>
    <col min="15384" max="15384" width="4.6640625" style="67" customWidth="1"/>
    <col min="15385" max="15385" width="4.5546875" style="67" bestFit="1" customWidth="1"/>
    <col min="15386" max="15386" width="4.5546875" style="67" customWidth="1"/>
    <col min="15387" max="15387" width="5.33203125" style="67" customWidth="1"/>
    <col min="15388" max="15388" width="5" style="67" customWidth="1"/>
    <col min="15389" max="15389" width="6" style="67" customWidth="1"/>
    <col min="15390" max="15390" width="6.33203125" style="67" customWidth="1"/>
    <col min="15391" max="15616" width="8.88671875" style="67"/>
    <col min="15617" max="15617" width="3.44140625" style="67" customWidth="1"/>
    <col min="15618" max="15618" width="37" style="67" customWidth="1"/>
    <col min="15619" max="15619" width="4.5546875" style="67" customWidth="1"/>
    <col min="15620" max="15620" width="5.33203125" style="67" customWidth="1"/>
    <col min="15621" max="15621" width="4.6640625" style="67" customWidth="1"/>
    <col min="15622" max="15622" width="4.5546875" style="67" customWidth="1"/>
    <col min="15623" max="15623" width="4.88671875" style="67" customWidth="1"/>
    <col min="15624" max="15624" width="4.5546875" style="67" customWidth="1"/>
    <col min="15625" max="15625" width="5" style="67" customWidth="1"/>
    <col min="15626" max="15626" width="5.109375" style="67" customWidth="1"/>
    <col min="15627" max="15627" width="4.109375" style="67" customWidth="1"/>
    <col min="15628" max="15630" width="4.6640625" style="67" customWidth="1"/>
    <col min="15631" max="15631" width="5.33203125" style="67" customWidth="1"/>
    <col min="15632" max="15633" width="5" style="67" customWidth="1"/>
    <col min="15634" max="15634" width="4.6640625" style="67" customWidth="1"/>
    <col min="15635" max="15635" width="4.5546875" style="67" customWidth="1"/>
    <col min="15636" max="15636" width="4.88671875" style="67" customWidth="1"/>
    <col min="15637" max="15638" width="4.6640625" style="67" customWidth="1"/>
    <col min="15639" max="15639" width="5.109375" style="67" customWidth="1"/>
    <col min="15640" max="15640" width="4.6640625" style="67" customWidth="1"/>
    <col min="15641" max="15641" width="4.5546875" style="67" bestFit="1" customWidth="1"/>
    <col min="15642" max="15642" width="4.5546875" style="67" customWidth="1"/>
    <col min="15643" max="15643" width="5.33203125" style="67" customWidth="1"/>
    <col min="15644" max="15644" width="5" style="67" customWidth="1"/>
    <col min="15645" max="15645" width="6" style="67" customWidth="1"/>
    <col min="15646" max="15646" width="6.33203125" style="67" customWidth="1"/>
    <col min="15647" max="15872" width="8.88671875" style="67"/>
    <col min="15873" max="15873" width="3.44140625" style="67" customWidth="1"/>
    <col min="15874" max="15874" width="37" style="67" customWidth="1"/>
    <col min="15875" max="15875" width="4.5546875" style="67" customWidth="1"/>
    <col min="15876" max="15876" width="5.33203125" style="67" customWidth="1"/>
    <col min="15877" max="15877" width="4.6640625" style="67" customWidth="1"/>
    <col min="15878" max="15878" width="4.5546875" style="67" customWidth="1"/>
    <col min="15879" max="15879" width="4.88671875" style="67" customWidth="1"/>
    <col min="15880" max="15880" width="4.5546875" style="67" customWidth="1"/>
    <col min="15881" max="15881" width="5" style="67" customWidth="1"/>
    <col min="15882" max="15882" width="5.109375" style="67" customWidth="1"/>
    <col min="15883" max="15883" width="4.109375" style="67" customWidth="1"/>
    <col min="15884" max="15886" width="4.6640625" style="67" customWidth="1"/>
    <col min="15887" max="15887" width="5.33203125" style="67" customWidth="1"/>
    <col min="15888" max="15889" width="5" style="67" customWidth="1"/>
    <col min="15890" max="15890" width="4.6640625" style="67" customWidth="1"/>
    <col min="15891" max="15891" width="4.5546875" style="67" customWidth="1"/>
    <col min="15892" max="15892" width="4.88671875" style="67" customWidth="1"/>
    <col min="15893" max="15894" width="4.6640625" style="67" customWidth="1"/>
    <col min="15895" max="15895" width="5.109375" style="67" customWidth="1"/>
    <col min="15896" max="15896" width="4.6640625" style="67" customWidth="1"/>
    <col min="15897" max="15897" width="4.5546875" style="67" bestFit="1" customWidth="1"/>
    <col min="15898" max="15898" width="4.5546875" style="67" customWidth="1"/>
    <col min="15899" max="15899" width="5.33203125" style="67" customWidth="1"/>
    <col min="15900" max="15900" width="5" style="67" customWidth="1"/>
    <col min="15901" max="15901" width="6" style="67" customWidth="1"/>
    <col min="15902" max="15902" width="6.33203125" style="67" customWidth="1"/>
    <col min="15903" max="16128" width="8.88671875" style="67"/>
    <col min="16129" max="16129" width="3.44140625" style="67" customWidth="1"/>
    <col min="16130" max="16130" width="37" style="67" customWidth="1"/>
    <col min="16131" max="16131" width="4.5546875" style="67" customWidth="1"/>
    <col min="16132" max="16132" width="5.33203125" style="67" customWidth="1"/>
    <col min="16133" max="16133" width="4.6640625" style="67" customWidth="1"/>
    <col min="16134" max="16134" width="4.5546875" style="67" customWidth="1"/>
    <col min="16135" max="16135" width="4.88671875" style="67" customWidth="1"/>
    <col min="16136" max="16136" width="4.5546875" style="67" customWidth="1"/>
    <col min="16137" max="16137" width="5" style="67" customWidth="1"/>
    <col min="16138" max="16138" width="5.109375" style="67" customWidth="1"/>
    <col min="16139" max="16139" width="4.109375" style="67" customWidth="1"/>
    <col min="16140" max="16142" width="4.6640625" style="67" customWidth="1"/>
    <col min="16143" max="16143" width="5.33203125" style="67" customWidth="1"/>
    <col min="16144" max="16145" width="5" style="67" customWidth="1"/>
    <col min="16146" max="16146" width="4.6640625" style="67" customWidth="1"/>
    <col min="16147" max="16147" width="4.5546875" style="67" customWidth="1"/>
    <col min="16148" max="16148" width="4.88671875" style="67" customWidth="1"/>
    <col min="16149" max="16150" width="4.6640625" style="67" customWidth="1"/>
    <col min="16151" max="16151" width="5.109375" style="67" customWidth="1"/>
    <col min="16152" max="16152" width="4.6640625" style="67" customWidth="1"/>
    <col min="16153" max="16153" width="4.5546875" style="67" bestFit="1" customWidth="1"/>
    <col min="16154" max="16154" width="4.5546875" style="67" customWidth="1"/>
    <col min="16155" max="16155" width="5.33203125" style="67" customWidth="1"/>
    <col min="16156" max="16156" width="5" style="67" customWidth="1"/>
    <col min="16157" max="16157" width="6" style="67" customWidth="1"/>
    <col min="16158" max="16158" width="6.33203125" style="67" customWidth="1"/>
    <col min="16159" max="16384" width="8.88671875" style="67"/>
  </cols>
  <sheetData>
    <row r="1" spans="1:32" ht="15.6" x14ac:dyDescent="0.3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</row>
    <row r="2" spans="1:32" ht="15.6" x14ac:dyDescent="0.3">
      <c r="A2" s="511" t="s">
        <v>230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</row>
    <row r="3" spans="1:32" ht="15.6" x14ac:dyDescent="0.3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32" ht="15.6" x14ac:dyDescent="0.3">
      <c r="A4" s="512" t="s">
        <v>31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32" ht="15.6" x14ac:dyDescent="0.3">
      <c r="A5" s="512" t="s">
        <v>243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32" ht="15.6" x14ac:dyDescent="0.3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1:32" s="70" customFormat="1" ht="45.6" customHeight="1" x14ac:dyDescent="0.3">
      <c r="A8" s="513" t="s">
        <v>3</v>
      </c>
      <c r="B8" s="515" t="s">
        <v>4</v>
      </c>
      <c r="C8" s="503" t="s">
        <v>32</v>
      </c>
      <c r="D8" s="503"/>
      <c r="E8" s="503"/>
      <c r="F8" s="503" t="s">
        <v>33</v>
      </c>
      <c r="G8" s="503"/>
      <c r="H8" s="503"/>
      <c r="I8" s="503" t="s">
        <v>34</v>
      </c>
      <c r="J8" s="503"/>
      <c r="K8" s="503"/>
      <c r="L8" s="503" t="s">
        <v>35</v>
      </c>
      <c r="M8" s="503"/>
      <c r="N8" s="503"/>
      <c r="O8" s="503" t="s">
        <v>36</v>
      </c>
      <c r="P8" s="503"/>
      <c r="Q8" s="503"/>
      <c r="R8" s="504" t="s">
        <v>37</v>
      </c>
      <c r="S8" s="504"/>
      <c r="T8" s="504"/>
      <c r="U8" s="504" t="s">
        <v>38</v>
      </c>
      <c r="V8" s="504"/>
      <c r="W8" s="504"/>
      <c r="X8" s="504" t="s">
        <v>39</v>
      </c>
      <c r="Y8" s="504"/>
      <c r="Z8" s="504"/>
      <c r="AA8" s="505" t="s">
        <v>5</v>
      </c>
      <c r="AB8" s="506"/>
      <c r="AC8" s="507"/>
      <c r="AD8" s="496"/>
      <c r="AE8" s="496"/>
      <c r="AF8" s="496"/>
    </row>
    <row r="9" spans="1:32" s="70" customFormat="1" ht="33" customHeight="1" x14ac:dyDescent="0.3">
      <c r="A9" s="514"/>
      <c r="B9" s="516"/>
      <c r="C9" s="497" t="s">
        <v>328</v>
      </c>
      <c r="D9" s="498"/>
      <c r="E9" s="499"/>
      <c r="F9" s="497" t="s">
        <v>329</v>
      </c>
      <c r="G9" s="498"/>
      <c r="H9" s="499"/>
      <c r="I9" s="497" t="s">
        <v>330</v>
      </c>
      <c r="J9" s="498"/>
      <c r="K9" s="499"/>
      <c r="L9" s="497" t="s">
        <v>331</v>
      </c>
      <c r="M9" s="498"/>
      <c r="N9" s="499"/>
      <c r="O9" s="497" t="s">
        <v>332</v>
      </c>
      <c r="P9" s="498"/>
      <c r="Q9" s="499"/>
      <c r="R9" s="500" t="s">
        <v>333</v>
      </c>
      <c r="S9" s="501"/>
      <c r="T9" s="502"/>
      <c r="U9" s="500" t="s">
        <v>334</v>
      </c>
      <c r="V9" s="501"/>
      <c r="W9" s="502"/>
      <c r="X9" s="500" t="s">
        <v>335</v>
      </c>
      <c r="Y9" s="501"/>
      <c r="Z9" s="502"/>
      <c r="AA9" s="508"/>
      <c r="AB9" s="509"/>
      <c r="AC9" s="510"/>
      <c r="AD9" s="496"/>
      <c r="AE9" s="496"/>
      <c r="AF9" s="496"/>
    </row>
    <row r="10" spans="1:32" s="70" customFormat="1" ht="56.4" customHeight="1" x14ac:dyDescent="0.3">
      <c r="A10" s="94"/>
      <c r="B10" s="94"/>
      <c r="C10" s="94" t="s">
        <v>23</v>
      </c>
      <c r="D10" s="94" t="s">
        <v>24</v>
      </c>
      <c r="E10" s="94" t="s">
        <v>8</v>
      </c>
      <c r="F10" s="94" t="s">
        <v>23</v>
      </c>
      <c r="G10" s="94" t="s">
        <v>24</v>
      </c>
      <c r="H10" s="94" t="s">
        <v>8</v>
      </c>
      <c r="I10" s="94" t="s">
        <v>23</v>
      </c>
      <c r="J10" s="94" t="s">
        <v>20</v>
      </c>
      <c r="K10" s="94" t="s">
        <v>8</v>
      </c>
      <c r="L10" s="94" t="s">
        <v>23</v>
      </c>
      <c r="M10" s="94" t="s">
        <v>20</v>
      </c>
      <c r="N10" s="94" t="s">
        <v>8</v>
      </c>
      <c r="O10" s="94" t="s">
        <v>23</v>
      </c>
      <c r="P10" s="94" t="s">
        <v>20</v>
      </c>
      <c r="Q10" s="94" t="s">
        <v>8</v>
      </c>
      <c r="R10" s="94" t="s">
        <v>6</v>
      </c>
      <c r="S10" s="94" t="s">
        <v>7</v>
      </c>
      <c r="T10" s="94" t="s">
        <v>9</v>
      </c>
      <c r="U10" s="94" t="s">
        <v>23</v>
      </c>
      <c r="V10" s="94" t="s">
        <v>24</v>
      </c>
      <c r="W10" s="94" t="s">
        <v>9</v>
      </c>
      <c r="X10" s="94" t="s">
        <v>23</v>
      </c>
      <c r="Y10" s="94" t="s">
        <v>24</v>
      </c>
      <c r="Z10" s="94" t="s">
        <v>9</v>
      </c>
      <c r="AA10" s="94" t="s">
        <v>6</v>
      </c>
      <c r="AB10" s="94" t="s">
        <v>7</v>
      </c>
      <c r="AC10" s="94" t="s">
        <v>9</v>
      </c>
    </row>
    <row r="11" spans="1:32" s="77" customFormat="1" ht="13.8" x14ac:dyDescent="0.25">
      <c r="A11" s="71">
        <v>1</v>
      </c>
      <c r="B11" s="100" t="s">
        <v>245</v>
      </c>
      <c r="C11" s="124">
        <v>10</v>
      </c>
      <c r="D11" s="160">
        <v>12</v>
      </c>
      <c r="E11" s="85">
        <v>30</v>
      </c>
      <c r="F11" s="124">
        <v>2</v>
      </c>
      <c r="G11" s="205">
        <v>9.5</v>
      </c>
      <c r="H11" s="344">
        <v>35</v>
      </c>
      <c r="I11" s="122">
        <v>18</v>
      </c>
      <c r="J11" s="208">
        <v>38</v>
      </c>
      <c r="K11" s="75">
        <v>78</v>
      </c>
      <c r="L11" s="74">
        <v>5</v>
      </c>
      <c r="M11" s="223">
        <v>20</v>
      </c>
      <c r="N11" s="73">
        <v>70</v>
      </c>
      <c r="O11" s="114">
        <v>9</v>
      </c>
      <c r="P11" s="122">
        <v>13</v>
      </c>
      <c r="Q11" s="75">
        <v>60</v>
      </c>
      <c r="R11" s="111">
        <v>3.25</v>
      </c>
      <c r="S11" s="158">
        <v>3.25</v>
      </c>
      <c r="T11" s="75">
        <v>3</v>
      </c>
      <c r="U11" s="130">
        <v>8</v>
      </c>
      <c r="V11" s="188">
        <v>10</v>
      </c>
      <c r="W11" s="75"/>
      <c r="X11" s="74">
        <v>17</v>
      </c>
      <c r="Y11" s="122">
        <v>17</v>
      </c>
      <c r="Z11" s="75"/>
      <c r="AA11" s="76">
        <f>ROUND((C11+F11+I11+L11+O11+R11+U11+X11)/8,1)</f>
        <v>9</v>
      </c>
      <c r="AB11" s="76">
        <f>ROUND((D11+G11+J11+M11+P11+S11+V11+Y11)/8,1)</f>
        <v>15.3</v>
      </c>
      <c r="AC11" s="76"/>
      <c r="AD11" s="83"/>
    </row>
    <row r="12" spans="1:32" s="77" customFormat="1" ht="13.8" x14ac:dyDescent="0.25">
      <c r="A12" s="71">
        <f>A11+1</f>
        <v>2</v>
      </c>
      <c r="B12" s="100" t="s">
        <v>247</v>
      </c>
      <c r="C12" s="112">
        <v>18</v>
      </c>
      <c r="D12" s="161">
        <v>20</v>
      </c>
      <c r="E12" s="366">
        <v>20</v>
      </c>
      <c r="F12" s="124">
        <v>6.5</v>
      </c>
      <c r="G12" s="205">
        <v>15.5</v>
      </c>
      <c r="H12" s="353">
        <v>15.5</v>
      </c>
      <c r="I12" s="122">
        <v>18</v>
      </c>
      <c r="J12" s="209">
        <v>38</v>
      </c>
      <c r="K12" s="79">
        <v>88</v>
      </c>
      <c r="L12" s="78">
        <v>20</v>
      </c>
      <c r="M12" s="224">
        <v>40</v>
      </c>
      <c r="N12" s="79">
        <v>80</v>
      </c>
      <c r="O12" s="114">
        <v>7</v>
      </c>
      <c r="P12" s="122">
        <v>15</v>
      </c>
      <c r="Q12" s="79">
        <v>60</v>
      </c>
      <c r="R12" s="111">
        <v>9.8547619047619044</v>
      </c>
      <c r="S12" s="159">
        <v>13.465873015873015</v>
      </c>
      <c r="T12" s="79">
        <v>13</v>
      </c>
      <c r="U12" s="130">
        <v>13</v>
      </c>
      <c r="V12" s="188">
        <v>18</v>
      </c>
      <c r="W12" s="79"/>
      <c r="X12" s="78">
        <v>5</v>
      </c>
      <c r="Y12" s="121">
        <v>5</v>
      </c>
      <c r="Z12" s="80"/>
      <c r="AA12" s="76">
        <f t="shared" ref="AA12:AA40" si="0">ROUND((C12+F12+I12+L12+O12+R12+U12+X12)/8,1)</f>
        <v>12.2</v>
      </c>
      <c r="AB12" s="76">
        <f t="shared" ref="AB12:AB27" si="1">ROUND((D12+G12+J12+M12+P12+S12+V12+Y12)/8,1)</f>
        <v>20.6</v>
      </c>
      <c r="AC12" s="76"/>
      <c r="AD12" s="83"/>
    </row>
    <row r="13" spans="1:32" s="77" customFormat="1" ht="13.8" x14ac:dyDescent="0.25">
      <c r="A13" s="71">
        <f t="shared" ref="A13:A40" si="2">A12+1</f>
        <v>3</v>
      </c>
      <c r="B13" s="100" t="s">
        <v>249</v>
      </c>
      <c r="C13" s="124">
        <v>23</v>
      </c>
      <c r="D13" s="160">
        <v>47</v>
      </c>
      <c r="E13" s="74">
        <v>85</v>
      </c>
      <c r="F13" s="112">
        <v>23.5</v>
      </c>
      <c r="G13" s="205">
        <v>48</v>
      </c>
      <c r="H13" s="75">
        <v>83</v>
      </c>
      <c r="I13" s="121">
        <v>22</v>
      </c>
      <c r="J13" s="208">
        <v>48</v>
      </c>
      <c r="K13" s="75">
        <v>88</v>
      </c>
      <c r="L13" s="74">
        <v>25</v>
      </c>
      <c r="M13" s="223">
        <v>40</v>
      </c>
      <c r="N13" s="73">
        <v>85</v>
      </c>
      <c r="O13" s="114">
        <v>13</v>
      </c>
      <c r="P13" s="121">
        <v>38</v>
      </c>
      <c r="Q13" s="75">
        <v>100</v>
      </c>
      <c r="R13" s="111">
        <v>23.269841269841269</v>
      </c>
      <c r="S13" s="158">
        <v>47.180952380952377</v>
      </c>
      <c r="T13" s="75">
        <v>70</v>
      </c>
      <c r="U13" s="130">
        <v>21</v>
      </c>
      <c r="V13" s="188">
        <v>44</v>
      </c>
      <c r="W13" s="75"/>
      <c r="X13" s="74">
        <v>19</v>
      </c>
      <c r="Y13" s="122">
        <v>44</v>
      </c>
      <c r="Z13" s="75"/>
      <c r="AA13" s="76">
        <f t="shared" si="0"/>
        <v>21.2</v>
      </c>
      <c r="AB13" s="76">
        <f t="shared" si="1"/>
        <v>44.5</v>
      </c>
      <c r="AC13" s="76"/>
      <c r="AD13" s="83"/>
    </row>
    <row r="14" spans="1:32" s="77" customFormat="1" ht="13.8" x14ac:dyDescent="0.25">
      <c r="A14" s="71">
        <f t="shared" si="2"/>
        <v>4</v>
      </c>
      <c r="B14" s="101" t="s">
        <v>255</v>
      </c>
      <c r="C14" s="124">
        <v>18</v>
      </c>
      <c r="D14" s="160">
        <v>40</v>
      </c>
      <c r="E14" s="74">
        <v>70</v>
      </c>
      <c r="F14" s="124">
        <v>7</v>
      </c>
      <c r="G14" s="206">
        <v>11</v>
      </c>
      <c r="H14" s="344">
        <v>31</v>
      </c>
      <c r="I14" s="122">
        <v>15</v>
      </c>
      <c r="J14" s="208">
        <v>35</v>
      </c>
      <c r="K14" s="75">
        <v>80</v>
      </c>
      <c r="L14" s="74">
        <v>20</v>
      </c>
      <c r="M14" s="223">
        <v>40</v>
      </c>
      <c r="N14" s="73">
        <v>80</v>
      </c>
      <c r="O14" s="114">
        <v>7</v>
      </c>
      <c r="P14" s="122">
        <v>20</v>
      </c>
      <c r="Q14" s="75">
        <v>73</v>
      </c>
      <c r="R14" s="111">
        <v>12.18095238095238</v>
      </c>
      <c r="S14" s="158">
        <v>20.303174603174604</v>
      </c>
      <c r="T14" s="75">
        <v>45</v>
      </c>
      <c r="U14" s="130">
        <v>16</v>
      </c>
      <c r="V14" s="188">
        <v>33</v>
      </c>
      <c r="W14" s="75"/>
      <c r="X14" s="74">
        <v>13</v>
      </c>
      <c r="Y14" s="122">
        <v>26</v>
      </c>
      <c r="Z14" s="75"/>
      <c r="AA14" s="76">
        <f t="shared" si="0"/>
        <v>13.5</v>
      </c>
      <c r="AB14" s="76">
        <f t="shared" si="1"/>
        <v>28.2</v>
      </c>
      <c r="AC14" s="76"/>
      <c r="AD14" s="83"/>
    </row>
    <row r="15" spans="1:32" s="77" customFormat="1" ht="13.8" x14ac:dyDescent="0.25">
      <c r="A15" s="71">
        <f t="shared" si="2"/>
        <v>5</v>
      </c>
      <c r="B15" s="101" t="s">
        <v>256</v>
      </c>
      <c r="C15" s="124">
        <v>22</v>
      </c>
      <c r="D15" s="160">
        <v>42</v>
      </c>
      <c r="E15" s="74">
        <v>72</v>
      </c>
      <c r="F15" s="124">
        <v>7</v>
      </c>
      <c r="G15" s="206">
        <v>15.5</v>
      </c>
      <c r="H15" s="344">
        <v>30.5</v>
      </c>
      <c r="I15" s="122">
        <v>22</v>
      </c>
      <c r="J15" s="208">
        <v>48</v>
      </c>
      <c r="K15" s="75">
        <v>88</v>
      </c>
      <c r="L15" s="74">
        <v>21</v>
      </c>
      <c r="M15" s="223">
        <v>36</v>
      </c>
      <c r="N15" s="73">
        <v>83</v>
      </c>
      <c r="O15" s="114">
        <v>10</v>
      </c>
      <c r="P15" s="122">
        <v>27</v>
      </c>
      <c r="Q15" s="75">
        <v>74</v>
      </c>
      <c r="R15" s="111">
        <v>10.501587301587302</v>
      </c>
      <c r="S15" s="158">
        <v>12.101587301587301</v>
      </c>
      <c r="T15" s="75">
        <v>45</v>
      </c>
      <c r="U15" s="130">
        <v>10</v>
      </c>
      <c r="V15" s="188">
        <v>23</v>
      </c>
      <c r="W15" s="75"/>
      <c r="X15" s="74">
        <v>17</v>
      </c>
      <c r="Y15" s="122">
        <v>19</v>
      </c>
      <c r="Z15" s="75"/>
      <c r="AA15" s="76">
        <f t="shared" si="0"/>
        <v>14.9</v>
      </c>
      <c r="AB15" s="76">
        <f t="shared" si="1"/>
        <v>27.8</v>
      </c>
      <c r="AC15" s="76"/>
      <c r="AD15" s="83"/>
    </row>
    <row r="16" spans="1:32" s="77" customFormat="1" ht="13.8" x14ac:dyDescent="0.25">
      <c r="A16" s="71">
        <f t="shared" si="2"/>
        <v>6</v>
      </c>
      <c r="B16" s="100" t="s">
        <v>258</v>
      </c>
      <c r="C16" s="124">
        <v>18</v>
      </c>
      <c r="D16" s="160">
        <v>18</v>
      </c>
      <c r="E16" s="85">
        <v>18</v>
      </c>
      <c r="F16" s="124">
        <v>3</v>
      </c>
      <c r="G16" s="206">
        <v>7.5</v>
      </c>
      <c r="H16" s="344">
        <v>21.5</v>
      </c>
      <c r="I16" s="122">
        <v>22</v>
      </c>
      <c r="J16" s="208">
        <v>48</v>
      </c>
      <c r="K16" s="75">
        <v>88</v>
      </c>
      <c r="L16" s="74">
        <v>2</v>
      </c>
      <c r="M16" s="223">
        <v>20</v>
      </c>
      <c r="N16" s="73">
        <v>80</v>
      </c>
      <c r="O16" s="114">
        <v>4</v>
      </c>
      <c r="P16" s="122">
        <v>12</v>
      </c>
      <c r="Q16" s="75">
        <v>60</v>
      </c>
      <c r="R16" s="111">
        <v>4.4285714285714288</v>
      </c>
      <c r="S16" s="158">
        <v>5.0285714285714285</v>
      </c>
      <c r="T16" s="75">
        <v>5</v>
      </c>
      <c r="U16" s="130">
        <v>1</v>
      </c>
      <c r="V16" s="188">
        <v>1</v>
      </c>
      <c r="W16" s="75"/>
      <c r="X16" s="74">
        <v>9</v>
      </c>
      <c r="Y16" s="122">
        <v>9</v>
      </c>
      <c r="Z16" s="75"/>
      <c r="AA16" s="76">
        <f t="shared" si="0"/>
        <v>7.9</v>
      </c>
      <c r="AB16" s="76">
        <f t="shared" si="1"/>
        <v>15.1</v>
      </c>
      <c r="AC16" s="76"/>
      <c r="AD16" s="83"/>
    </row>
    <row r="17" spans="1:30" s="77" customFormat="1" ht="13.8" x14ac:dyDescent="0.25">
      <c r="A17" s="71">
        <f t="shared" si="2"/>
        <v>7</v>
      </c>
      <c r="B17" s="100" t="s">
        <v>259</v>
      </c>
      <c r="C17" s="124">
        <v>20</v>
      </c>
      <c r="D17" s="160">
        <v>42</v>
      </c>
      <c r="E17" s="74">
        <v>72</v>
      </c>
      <c r="F17" s="124">
        <v>6</v>
      </c>
      <c r="G17" s="206">
        <v>29</v>
      </c>
      <c r="H17" s="75">
        <v>61</v>
      </c>
      <c r="I17" s="122">
        <v>18</v>
      </c>
      <c r="J17" s="208">
        <v>38</v>
      </c>
      <c r="K17" s="75">
        <v>78</v>
      </c>
      <c r="L17" s="74">
        <v>12</v>
      </c>
      <c r="M17" s="223">
        <v>35</v>
      </c>
      <c r="N17" s="73">
        <v>75</v>
      </c>
      <c r="O17" s="114">
        <v>13</v>
      </c>
      <c r="P17" s="122">
        <v>28</v>
      </c>
      <c r="Q17" s="75">
        <v>81</v>
      </c>
      <c r="R17" s="111">
        <v>12.602380952380951</v>
      </c>
      <c r="S17" s="158">
        <v>19.69126984126984</v>
      </c>
      <c r="T17" s="75">
        <v>65</v>
      </c>
      <c r="U17" s="130">
        <v>17</v>
      </c>
      <c r="V17" s="188">
        <v>28</v>
      </c>
      <c r="W17" s="75"/>
      <c r="X17" s="74">
        <v>17</v>
      </c>
      <c r="Y17" s="122">
        <v>30</v>
      </c>
      <c r="Z17" s="75"/>
      <c r="AA17" s="76">
        <f t="shared" si="0"/>
        <v>14.5</v>
      </c>
      <c r="AB17" s="76">
        <f t="shared" si="1"/>
        <v>31.2</v>
      </c>
      <c r="AC17" s="76"/>
      <c r="AD17" s="83"/>
    </row>
    <row r="18" spans="1:30" s="77" customFormat="1" ht="13.8" x14ac:dyDescent="0.25">
      <c r="A18" s="71">
        <f t="shared" si="2"/>
        <v>8</v>
      </c>
      <c r="B18" s="100" t="s">
        <v>261</v>
      </c>
      <c r="C18" s="124">
        <v>3</v>
      </c>
      <c r="D18" s="160">
        <v>3</v>
      </c>
      <c r="E18" s="85">
        <v>3</v>
      </c>
      <c r="F18" s="124">
        <v>0</v>
      </c>
      <c r="G18" s="206">
        <v>0</v>
      </c>
      <c r="H18" s="344">
        <v>0</v>
      </c>
      <c r="I18" s="122">
        <v>15</v>
      </c>
      <c r="J18" s="208">
        <v>35</v>
      </c>
      <c r="K18" s="75">
        <v>75</v>
      </c>
      <c r="L18" s="74">
        <v>5</v>
      </c>
      <c r="M18" s="223">
        <v>10</v>
      </c>
      <c r="N18" s="73">
        <v>65</v>
      </c>
      <c r="O18" s="114">
        <v>7</v>
      </c>
      <c r="P18" s="122">
        <v>11</v>
      </c>
      <c r="Q18" s="75">
        <v>60</v>
      </c>
      <c r="R18" s="111">
        <v>4.333333333333333</v>
      </c>
      <c r="S18" s="158">
        <v>4.333333333333333</v>
      </c>
      <c r="T18" s="75">
        <v>4</v>
      </c>
      <c r="U18" s="130">
        <v>4</v>
      </c>
      <c r="V18" s="189">
        <v>7</v>
      </c>
      <c r="W18" s="75"/>
      <c r="X18" s="74">
        <v>9</v>
      </c>
      <c r="Y18" s="122">
        <v>9</v>
      </c>
      <c r="Z18" s="75"/>
      <c r="AA18" s="76">
        <f t="shared" si="0"/>
        <v>5.9</v>
      </c>
      <c r="AB18" s="76">
        <f t="shared" si="1"/>
        <v>9.9</v>
      </c>
      <c r="AC18" s="76"/>
      <c r="AD18" s="83"/>
    </row>
    <row r="19" spans="1:30" s="77" customFormat="1" ht="13.8" x14ac:dyDescent="0.25">
      <c r="A19" s="71">
        <f t="shared" si="2"/>
        <v>9</v>
      </c>
      <c r="B19" s="100" t="s">
        <v>263</v>
      </c>
      <c r="C19" s="124">
        <v>19</v>
      </c>
      <c r="D19" s="160">
        <v>49</v>
      </c>
      <c r="E19" s="74">
        <v>84</v>
      </c>
      <c r="F19" s="124">
        <v>25</v>
      </c>
      <c r="G19" s="237">
        <v>44</v>
      </c>
      <c r="H19" s="75">
        <v>75</v>
      </c>
      <c r="I19" s="122">
        <v>15</v>
      </c>
      <c r="J19" s="208">
        <v>35</v>
      </c>
      <c r="K19" s="75">
        <v>75</v>
      </c>
      <c r="L19" s="74">
        <v>23</v>
      </c>
      <c r="M19" s="223">
        <v>45</v>
      </c>
      <c r="N19" s="73">
        <v>85</v>
      </c>
      <c r="O19" s="114">
        <v>13</v>
      </c>
      <c r="P19" s="122">
        <v>25</v>
      </c>
      <c r="Q19" s="75">
        <v>79</v>
      </c>
      <c r="R19" s="111">
        <v>25</v>
      </c>
      <c r="S19" s="158">
        <v>39.852222222222224</v>
      </c>
      <c r="T19" s="75">
        <v>65</v>
      </c>
      <c r="U19" s="130">
        <v>19</v>
      </c>
      <c r="V19" s="189">
        <v>31</v>
      </c>
      <c r="W19" s="75"/>
      <c r="X19" s="74">
        <v>25</v>
      </c>
      <c r="Y19" s="122">
        <v>50</v>
      </c>
      <c r="Z19" s="75"/>
      <c r="AA19" s="76">
        <f t="shared" si="0"/>
        <v>20.5</v>
      </c>
      <c r="AB19" s="76">
        <f t="shared" si="1"/>
        <v>39.9</v>
      </c>
      <c r="AC19" s="76"/>
      <c r="AD19" s="83"/>
    </row>
    <row r="20" spans="1:30" s="77" customFormat="1" ht="13.8" x14ac:dyDescent="0.25">
      <c r="A20" s="71">
        <f t="shared" si="2"/>
        <v>10</v>
      </c>
      <c r="B20" s="100" t="s">
        <v>265</v>
      </c>
      <c r="C20" s="124">
        <v>0</v>
      </c>
      <c r="D20" s="160">
        <v>0</v>
      </c>
      <c r="E20" s="85">
        <v>0</v>
      </c>
      <c r="F20" s="124">
        <v>3</v>
      </c>
      <c r="G20" s="237">
        <v>3</v>
      </c>
      <c r="H20" s="344">
        <v>0</v>
      </c>
      <c r="I20" s="122">
        <v>15</v>
      </c>
      <c r="J20" s="208">
        <v>35</v>
      </c>
      <c r="K20" s="75">
        <v>75</v>
      </c>
      <c r="L20" s="74">
        <v>5</v>
      </c>
      <c r="M20" s="223">
        <v>10</v>
      </c>
      <c r="N20" s="73">
        <v>65</v>
      </c>
      <c r="O20" s="114">
        <v>4</v>
      </c>
      <c r="P20" s="122">
        <v>8</v>
      </c>
      <c r="Q20" s="344">
        <v>12</v>
      </c>
      <c r="R20" s="111">
        <v>1</v>
      </c>
      <c r="S20" s="158">
        <v>1</v>
      </c>
      <c r="T20" s="75">
        <v>1</v>
      </c>
      <c r="U20" s="130">
        <v>1.5</v>
      </c>
      <c r="V20" s="189">
        <v>9</v>
      </c>
      <c r="W20" s="75"/>
      <c r="X20" s="74">
        <v>0</v>
      </c>
      <c r="Y20" s="122">
        <v>0</v>
      </c>
      <c r="Z20" s="75"/>
      <c r="AA20" s="76">
        <f t="shared" si="0"/>
        <v>3.7</v>
      </c>
      <c r="AB20" s="76">
        <f t="shared" si="1"/>
        <v>8.3000000000000007</v>
      </c>
      <c r="AC20" s="76"/>
      <c r="AD20" s="83"/>
    </row>
    <row r="21" spans="1:30" s="77" customFormat="1" ht="13.8" x14ac:dyDescent="0.25">
      <c r="A21" s="71">
        <f t="shared" si="2"/>
        <v>11</v>
      </c>
      <c r="B21" s="100" t="s">
        <v>267</v>
      </c>
      <c r="C21" s="124">
        <v>9</v>
      </c>
      <c r="D21" s="160">
        <v>9</v>
      </c>
      <c r="E21" s="85">
        <v>9</v>
      </c>
      <c r="F21" s="124">
        <v>5</v>
      </c>
      <c r="G21" s="237">
        <v>6</v>
      </c>
      <c r="H21" s="344">
        <v>5</v>
      </c>
      <c r="I21" s="122">
        <v>18</v>
      </c>
      <c r="J21" s="208">
        <v>38</v>
      </c>
      <c r="K21" s="75">
        <v>78</v>
      </c>
      <c r="L21" s="74">
        <v>10</v>
      </c>
      <c r="M21" s="223">
        <v>20</v>
      </c>
      <c r="N21" s="73">
        <v>70</v>
      </c>
      <c r="O21" s="114">
        <v>7</v>
      </c>
      <c r="P21" s="122">
        <v>15</v>
      </c>
      <c r="Q21" s="75">
        <v>60</v>
      </c>
      <c r="R21" s="111">
        <v>6.7666666666666666</v>
      </c>
      <c r="S21" s="158">
        <v>6.7666666666666666</v>
      </c>
      <c r="T21" s="75">
        <v>7</v>
      </c>
      <c r="U21" s="130">
        <v>15</v>
      </c>
      <c r="V21" s="189">
        <v>24</v>
      </c>
      <c r="W21" s="75"/>
      <c r="X21" s="74">
        <v>9</v>
      </c>
      <c r="Y21" s="122">
        <v>9</v>
      </c>
      <c r="Z21" s="75"/>
      <c r="AA21" s="76">
        <f t="shared" si="0"/>
        <v>10</v>
      </c>
      <c r="AB21" s="76">
        <f t="shared" si="1"/>
        <v>16</v>
      </c>
      <c r="AC21" s="76"/>
      <c r="AD21" s="83"/>
    </row>
    <row r="22" spans="1:30" s="77" customFormat="1" ht="13.8" x14ac:dyDescent="0.25">
      <c r="A22" s="71">
        <f t="shared" si="2"/>
        <v>12</v>
      </c>
      <c r="B22" s="101" t="s">
        <v>268</v>
      </c>
      <c r="C22" s="124">
        <v>0.5</v>
      </c>
      <c r="D22" s="160">
        <v>0.5</v>
      </c>
      <c r="E22" s="85">
        <v>0.5</v>
      </c>
      <c r="F22" s="124">
        <v>3</v>
      </c>
      <c r="G22" s="237">
        <v>3</v>
      </c>
      <c r="H22" s="344">
        <v>3</v>
      </c>
      <c r="I22" s="122">
        <v>15</v>
      </c>
      <c r="J22" s="208">
        <v>35</v>
      </c>
      <c r="K22" s="75">
        <v>75</v>
      </c>
      <c r="L22" s="74">
        <v>0</v>
      </c>
      <c r="M22" s="223">
        <v>5</v>
      </c>
      <c r="N22" s="84">
        <v>5</v>
      </c>
      <c r="O22" s="114">
        <v>4</v>
      </c>
      <c r="P22" s="122">
        <v>8</v>
      </c>
      <c r="Q22" s="344">
        <v>12</v>
      </c>
      <c r="R22" s="111">
        <v>1.4444444444444444</v>
      </c>
      <c r="S22" s="158">
        <v>1.4444444444444444</v>
      </c>
      <c r="T22" s="75">
        <v>1</v>
      </c>
      <c r="U22" s="130">
        <v>1</v>
      </c>
      <c r="V22" s="189">
        <v>6</v>
      </c>
      <c r="W22" s="75"/>
      <c r="X22" s="74">
        <v>0</v>
      </c>
      <c r="Y22" s="122">
        <v>0</v>
      </c>
      <c r="Z22" s="75"/>
      <c r="AA22" s="76">
        <f t="shared" si="0"/>
        <v>3.1</v>
      </c>
      <c r="AB22" s="76">
        <f t="shared" si="1"/>
        <v>7.4</v>
      </c>
      <c r="AC22" s="76"/>
      <c r="AD22" s="83"/>
    </row>
    <row r="23" spans="1:30" s="77" customFormat="1" ht="13.8" x14ac:dyDescent="0.25">
      <c r="A23" s="71">
        <f t="shared" si="2"/>
        <v>13</v>
      </c>
      <c r="B23" s="376" t="s">
        <v>269</v>
      </c>
      <c r="C23" s="124">
        <v>0</v>
      </c>
      <c r="D23" s="160">
        <v>0</v>
      </c>
      <c r="E23" s="85">
        <v>0</v>
      </c>
      <c r="F23" s="124">
        <v>3</v>
      </c>
      <c r="G23" s="237">
        <v>3</v>
      </c>
      <c r="H23" s="344">
        <v>0</v>
      </c>
      <c r="I23" s="122">
        <v>5</v>
      </c>
      <c r="J23" s="208">
        <v>28</v>
      </c>
      <c r="K23" s="75">
        <v>60</v>
      </c>
      <c r="L23" s="74">
        <v>0</v>
      </c>
      <c r="M23" s="223">
        <v>5</v>
      </c>
      <c r="N23" s="73">
        <v>65</v>
      </c>
      <c r="O23" s="114">
        <v>4</v>
      </c>
      <c r="P23" s="122">
        <v>8</v>
      </c>
      <c r="Q23" s="344">
        <v>12</v>
      </c>
      <c r="R23" s="111">
        <v>0</v>
      </c>
      <c r="S23" s="158">
        <v>0</v>
      </c>
      <c r="T23" s="75">
        <v>0</v>
      </c>
      <c r="U23" s="130">
        <v>0</v>
      </c>
      <c r="V23" s="189">
        <v>0</v>
      </c>
      <c r="W23" s="75"/>
      <c r="X23" s="74">
        <v>0</v>
      </c>
      <c r="Y23" s="122">
        <v>0</v>
      </c>
      <c r="Z23" s="75"/>
      <c r="AA23" s="76">
        <f t="shared" si="0"/>
        <v>1.5</v>
      </c>
      <c r="AB23" s="76">
        <f t="shared" si="1"/>
        <v>5.5</v>
      </c>
      <c r="AC23" s="76"/>
      <c r="AD23" s="83"/>
    </row>
    <row r="24" spans="1:30" s="77" customFormat="1" ht="13.8" x14ac:dyDescent="0.25">
      <c r="A24" s="71">
        <f t="shared" si="2"/>
        <v>14</v>
      </c>
      <c r="B24" s="101" t="s">
        <v>270</v>
      </c>
      <c r="C24" s="124">
        <v>0</v>
      </c>
      <c r="D24" s="160">
        <v>0</v>
      </c>
      <c r="E24" s="85">
        <v>0</v>
      </c>
      <c r="F24" s="124">
        <v>0</v>
      </c>
      <c r="G24" s="237">
        <v>0</v>
      </c>
      <c r="H24" s="344">
        <v>0</v>
      </c>
      <c r="I24" s="122">
        <v>5</v>
      </c>
      <c r="J24" s="208">
        <v>28</v>
      </c>
      <c r="K24" s="75">
        <v>65</v>
      </c>
      <c r="L24" s="74">
        <v>5</v>
      </c>
      <c r="M24" s="223">
        <v>10</v>
      </c>
      <c r="N24" s="73">
        <v>65</v>
      </c>
      <c r="O24" s="114">
        <v>4</v>
      </c>
      <c r="P24" s="122">
        <v>8</v>
      </c>
      <c r="Q24" s="344">
        <v>12</v>
      </c>
      <c r="R24" s="111">
        <v>1</v>
      </c>
      <c r="S24" s="158">
        <v>1</v>
      </c>
      <c r="T24" s="75">
        <v>1</v>
      </c>
      <c r="U24" s="130">
        <v>0</v>
      </c>
      <c r="V24" s="237">
        <v>3</v>
      </c>
      <c r="W24" s="75"/>
      <c r="X24" s="74">
        <v>5</v>
      </c>
      <c r="Y24" s="122">
        <v>5</v>
      </c>
      <c r="Z24" s="75"/>
      <c r="AA24" s="76">
        <f t="shared" si="0"/>
        <v>2.5</v>
      </c>
      <c r="AB24" s="76">
        <f t="shared" si="1"/>
        <v>6.9</v>
      </c>
      <c r="AC24" s="76"/>
      <c r="AD24" s="83"/>
    </row>
    <row r="25" spans="1:30" s="77" customFormat="1" ht="13.8" x14ac:dyDescent="0.25">
      <c r="A25" s="71">
        <f t="shared" si="2"/>
        <v>15</v>
      </c>
      <c r="B25" s="100" t="s">
        <v>271</v>
      </c>
      <c r="C25" s="124">
        <v>12</v>
      </c>
      <c r="D25" s="160">
        <v>46</v>
      </c>
      <c r="E25" s="74">
        <v>68</v>
      </c>
      <c r="F25" s="124">
        <v>14.5</v>
      </c>
      <c r="G25" s="237">
        <v>21</v>
      </c>
      <c r="H25" s="75">
        <v>69</v>
      </c>
      <c r="I25" s="122">
        <v>22</v>
      </c>
      <c r="J25" s="208">
        <v>48</v>
      </c>
      <c r="K25" s="75">
        <v>88</v>
      </c>
      <c r="L25" s="74">
        <v>15</v>
      </c>
      <c r="M25" s="223">
        <v>30</v>
      </c>
      <c r="N25" s="73">
        <v>80</v>
      </c>
      <c r="O25" s="114">
        <v>13</v>
      </c>
      <c r="P25" s="122">
        <v>28</v>
      </c>
      <c r="Q25" s="75">
        <v>90</v>
      </c>
      <c r="R25" s="111">
        <v>19.534126984126985</v>
      </c>
      <c r="S25" s="158">
        <v>34.970793650793652</v>
      </c>
      <c r="T25" s="75">
        <v>65</v>
      </c>
      <c r="U25" s="130">
        <v>18</v>
      </c>
      <c r="V25" s="72">
        <v>38</v>
      </c>
      <c r="W25" s="75"/>
      <c r="X25" s="74">
        <v>18</v>
      </c>
      <c r="Y25" s="122">
        <v>38</v>
      </c>
      <c r="Z25" s="75"/>
      <c r="AA25" s="76">
        <f t="shared" si="0"/>
        <v>16.5</v>
      </c>
      <c r="AB25" s="76">
        <f t="shared" si="1"/>
        <v>35.5</v>
      </c>
      <c r="AC25" s="76"/>
      <c r="AD25" s="83"/>
    </row>
    <row r="26" spans="1:30" s="77" customFormat="1" ht="13.8" x14ac:dyDescent="0.25">
      <c r="A26" s="71">
        <f t="shared" si="2"/>
        <v>16</v>
      </c>
      <c r="B26" s="100" t="s">
        <v>272</v>
      </c>
      <c r="C26" s="124">
        <v>21</v>
      </c>
      <c r="D26" s="160">
        <v>46</v>
      </c>
      <c r="E26" s="74">
        <v>69</v>
      </c>
      <c r="F26" s="124">
        <v>5</v>
      </c>
      <c r="G26" s="206">
        <v>20</v>
      </c>
      <c r="H26" s="75">
        <v>62</v>
      </c>
      <c r="I26" s="122">
        <v>18</v>
      </c>
      <c r="J26" s="208">
        <v>38</v>
      </c>
      <c r="K26" s="75">
        <v>78</v>
      </c>
      <c r="L26" s="74">
        <v>23</v>
      </c>
      <c r="M26" s="223">
        <v>35</v>
      </c>
      <c r="N26" s="73">
        <v>85</v>
      </c>
      <c r="O26" s="114">
        <v>13</v>
      </c>
      <c r="P26" s="122">
        <v>38</v>
      </c>
      <c r="Q26" s="75">
        <v>100</v>
      </c>
      <c r="R26" s="111">
        <v>18.360317460317461</v>
      </c>
      <c r="S26" s="158">
        <v>26.138095238095239</v>
      </c>
      <c r="T26" s="75">
        <v>45</v>
      </c>
      <c r="U26" s="130">
        <v>16</v>
      </c>
      <c r="V26" s="72">
        <v>28</v>
      </c>
      <c r="W26" s="75"/>
      <c r="X26" s="74">
        <v>23</v>
      </c>
      <c r="Y26" s="122">
        <v>38</v>
      </c>
      <c r="Z26" s="75"/>
      <c r="AA26" s="76">
        <f t="shared" si="0"/>
        <v>17.2</v>
      </c>
      <c r="AB26" s="76">
        <f t="shared" si="1"/>
        <v>33.6</v>
      </c>
      <c r="AC26" s="76"/>
      <c r="AD26" s="83"/>
    </row>
    <row r="27" spans="1:30" s="77" customFormat="1" ht="13.8" x14ac:dyDescent="0.25">
      <c r="A27" s="71">
        <f t="shared" si="2"/>
        <v>17</v>
      </c>
      <c r="B27" s="100" t="s">
        <v>367</v>
      </c>
      <c r="C27" s="164">
        <v>13</v>
      </c>
      <c r="D27" s="164">
        <v>13</v>
      </c>
      <c r="E27" s="367">
        <v>13</v>
      </c>
      <c r="F27" s="164">
        <v>15</v>
      </c>
      <c r="G27" s="218">
        <v>15</v>
      </c>
      <c r="H27" s="344">
        <v>15</v>
      </c>
      <c r="I27" s="218">
        <v>0</v>
      </c>
      <c r="J27" s="218">
        <v>0</v>
      </c>
      <c r="K27" s="344">
        <v>0</v>
      </c>
      <c r="L27" s="74">
        <v>20</v>
      </c>
      <c r="M27" s="237">
        <v>20</v>
      </c>
      <c r="N27" s="84">
        <v>20</v>
      </c>
      <c r="O27" s="218">
        <v>5</v>
      </c>
      <c r="P27" s="218">
        <v>5</v>
      </c>
      <c r="Q27" s="344">
        <v>5</v>
      </c>
      <c r="R27" s="111">
        <v>23</v>
      </c>
      <c r="S27" s="158">
        <v>23</v>
      </c>
      <c r="T27" s="75">
        <v>23</v>
      </c>
      <c r="U27" s="130">
        <v>12</v>
      </c>
      <c r="V27" s="72">
        <v>12</v>
      </c>
      <c r="W27" s="75"/>
      <c r="X27" s="74">
        <v>22</v>
      </c>
      <c r="Y27" s="218">
        <v>22</v>
      </c>
      <c r="Z27" s="75"/>
      <c r="AA27" s="76">
        <f t="shared" si="0"/>
        <v>13.8</v>
      </c>
      <c r="AB27" s="76">
        <f t="shared" si="1"/>
        <v>13.8</v>
      </c>
      <c r="AC27" s="76"/>
      <c r="AD27" s="83"/>
    </row>
    <row r="28" spans="1:30" s="77" customFormat="1" ht="13.8" x14ac:dyDescent="0.25">
      <c r="A28" s="71">
        <f t="shared" si="2"/>
        <v>18</v>
      </c>
      <c r="B28" s="377" t="s">
        <v>248</v>
      </c>
      <c r="C28" s="75">
        <v>0</v>
      </c>
      <c r="D28" s="75">
        <v>0</v>
      </c>
      <c r="E28" s="85">
        <v>0</v>
      </c>
      <c r="F28" s="75">
        <v>0</v>
      </c>
      <c r="G28" s="75">
        <v>0</v>
      </c>
      <c r="H28" s="344">
        <v>0</v>
      </c>
      <c r="I28" s="75">
        <v>0</v>
      </c>
      <c r="J28" s="75">
        <v>0</v>
      </c>
      <c r="K28" s="75">
        <v>60</v>
      </c>
      <c r="L28" s="75">
        <v>0</v>
      </c>
      <c r="M28" s="75">
        <v>0</v>
      </c>
      <c r="N28" s="84">
        <v>0</v>
      </c>
      <c r="O28" s="75">
        <v>0</v>
      </c>
      <c r="P28" s="75">
        <v>0</v>
      </c>
      <c r="Q28" s="344">
        <v>12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/>
      <c r="X28" s="75">
        <v>0</v>
      </c>
      <c r="Y28" s="75">
        <v>0</v>
      </c>
      <c r="Z28" s="75"/>
      <c r="AA28" s="76">
        <f t="shared" ref="AA28:AA36" si="3">ROUND((C28+F28+I28+L28+O28+R28+U28+X28)/8,1)</f>
        <v>0</v>
      </c>
      <c r="AB28" s="76">
        <f t="shared" ref="AB28:AB36" si="4">ROUND((D28+G28+J28+M28+P28+S28+V28+Y28)/8,1)</f>
        <v>0</v>
      </c>
      <c r="AC28" s="76"/>
      <c r="AD28" s="83"/>
    </row>
    <row r="29" spans="1:30" s="77" customFormat="1" ht="13.8" x14ac:dyDescent="0.25">
      <c r="A29" s="71">
        <f t="shared" si="2"/>
        <v>19</v>
      </c>
      <c r="B29" s="652" t="s">
        <v>250</v>
      </c>
      <c r="C29" s="75">
        <v>0</v>
      </c>
      <c r="D29" s="75">
        <v>0</v>
      </c>
      <c r="E29" s="85">
        <v>0</v>
      </c>
      <c r="F29" s="75">
        <v>0</v>
      </c>
      <c r="G29" s="75">
        <v>0</v>
      </c>
      <c r="H29" s="344">
        <v>0</v>
      </c>
      <c r="I29" s="75">
        <v>0</v>
      </c>
      <c r="J29" s="75">
        <v>0</v>
      </c>
      <c r="K29" s="75">
        <v>60</v>
      </c>
      <c r="L29" s="75">
        <v>0</v>
      </c>
      <c r="M29" s="75">
        <v>0</v>
      </c>
      <c r="N29" s="84">
        <v>0</v>
      </c>
      <c r="O29" s="75">
        <v>0</v>
      </c>
      <c r="P29" s="75">
        <v>0</v>
      </c>
      <c r="Q29" s="344">
        <v>12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/>
      <c r="X29" s="75">
        <v>0</v>
      </c>
      <c r="Y29" s="75">
        <v>0</v>
      </c>
      <c r="Z29" s="75"/>
      <c r="AA29" s="76">
        <f t="shared" si="3"/>
        <v>0</v>
      </c>
      <c r="AB29" s="76">
        <f t="shared" si="4"/>
        <v>0</v>
      </c>
      <c r="AC29" s="76"/>
      <c r="AD29" s="83"/>
    </row>
    <row r="30" spans="1:30" s="77" customFormat="1" ht="13.8" x14ac:dyDescent="0.25">
      <c r="A30" s="71">
        <f t="shared" si="2"/>
        <v>20</v>
      </c>
      <c r="B30" s="377" t="s">
        <v>251</v>
      </c>
      <c r="C30" s="75">
        <v>0</v>
      </c>
      <c r="D30" s="75">
        <v>0</v>
      </c>
      <c r="E30" s="85">
        <v>0</v>
      </c>
      <c r="F30" s="75">
        <v>0</v>
      </c>
      <c r="G30" s="75">
        <v>0</v>
      </c>
      <c r="H30" s="344">
        <v>0</v>
      </c>
      <c r="I30" s="75">
        <v>0</v>
      </c>
      <c r="J30" s="75">
        <v>0</v>
      </c>
      <c r="K30" s="75">
        <v>60</v>
      </c>
      <c r="L30" s="75">
        <v>0</v>
      </c>
      <c r="M30" s="75">
        <v>0</v>
      </c>
      <c r="N30" s="84">
        <v>0</v>
      </c>
      <c r="O30" s="75">
        <v>0</v>
      </c>
      <c r="P30" s="75">
        <v>0</v>
      </c>
      <c r="Q30" s="344">
        <v>12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/>
      <c r="X30" s="75">
        <v>0</v>
      </c>
      <c r="Y30" s="75">
        <v>0</v>
      </c>
      <c r="Z30" s="75"/>
      <c r="AA30" s="76">
        <f t="shared" si="3"/>
        <v>0</v>
      </c>
      <c r="AB30" s="76">
        <f t="shared" si="4"/>
        <v>0</v>
      </c>
      <c r="AC30" s="76"/>
      <c r="AD30" s="83"/>
    </row>
    <row r="31" spans="1:30" s="77" customFormat="1" ht="13.8" x14ac:dyDescent="0.25">
      <c r="A31" s="71">
        <f t="shared" si="2"/>
        <v>21</v>
      </c>
      <c r="B31" s="377" t="s">
        <v>252</v>
      </c>
      <c r="C31" s="75">
        <v>0</v>
      </c>
      <c r="D31" s="75">
        <v>0</v>
      </c>
      <c r="E31" s="85">
        <v>0</v>
      </c>
      <c r="F31" s="75">
        <v>0</v>
      </c>
      <c r="G31" s="75">
        <v>0</v>
      </c>
      <c r="H31" s="344">
        <v>0</v>
      </c>
      <c r="I31" s="75">
        <v>0</v>
      </c>
      <c r="J31" s="75">
        <v>0</v>
      </c>
      <c r="K31" s="75">
        <v>60</v>
      </c>
      <c r="L31" s="75">
        <v>0</v>
      </c>
      <c r="M31" s="75">
        <v>0</v>
      </c>
      <c r="N31" s="84">
        <v>0</v>
      </c>
      <c r="O31" s="75">
        <v>0</v>
      </c>
      <c r="P31" s="75">
        <v>0</v>
      </c>
      <c r="Q31" s="344">
        <v>12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/>
      <c r="X31" s="75">
        <v>0</v>
      </c>
      <c r="Y31" s="75">
        <v>0</v>
      </c>
      <c r="Z31" s="75"/>
      <c r="AA31" s="76">
        <f t="shared" si="3"/>
        <v>0</v>
      </c>
      <c r="AB31" s="76">
        <f t="shared" si="4"/>
        <v>0</v>
      </c>
      <c r="AC31" s="76"/>
      <c r="AD31" s="83"/>
    </row>
    <row r="32" spans="1:30" s="77" customFormat="1" ht="13.8" x14ac:dyDescent="0.25">
      <c r="A32" s="71">
        <f t="shared" si="2"/>
        <v>22</v>
      </c>
      <c r="B32" s="652" t="s">
        <v>254</v>
      </c>
      <c r="C32" s="75">
        <v>0</v>
      </c>
      <c r="D32" s="75">
        <v>0</v>
      </c>
      <c r="E32" s="85">
        <v>0</v>
      </c>
      <c r="F32" s="75">
        <v>0</v>
      </c>
      <c r="G32" s="75">
        <v>0</v>
      </c>
      <c r="H32" s="344">
        <v>0</v>
      </c>
      <c r="I32" s="75">
        <v>0</v>
      </c>
      <c r="J32" s="75">
        <v>0</v>
      </c>
      <c r="K32" s="75">
        <v>60</v>
      </c>
      <c r="L32" s="75">
        <v>0</v>
      </c>
      <c r="M32" s="75">
        <v>0</v>
      </c>
      <c r="N32" s="84">
        <v>0</v>
      </c>
      <c r="O32" s="75">
        <v>0</v>
      </c>
      <c r="P32" s="75">
        <v>0</v>
      </c>
      <c r="Q32" s="344">
        <v>12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/>
      <c r="X32" s="75">
        <v>0</v>
      </c>
      <c r="Y32" s="75">
        <v>0</v>
      </c>
      <c r="Z32" s="75"/>
      <c r="AA32" s="76">
        <f t="shared" si="3"/>
        <v>0</v>
      </c>
      <c r="AB32" s="76">
        <f t="shared" si="4"/>
        <v>0</v>
      </c>
      <c r="AC32" s="76"/>
      <c r="AD32" s="83"/>
    </row>
    <row r="33" spans="1:32" s="77" customFormat="1" ht="13.8" x14ac:dyDescent="0.25">
      <c r="A33" s="71">
        <f t="shared" si="2"/>
        <v>23</v>
      </c>
      <c r="B33" s="377" t="s">
        <v>357</v>
      </c>
      <c r="C33" s="75">
        <v>0</v>
      </c>
      <c r="D33" s="75">
        <v>0</v>
      </c>
      <c r="E33" s="85">
        <v>0</v>
      </c>
      <c r="F33" s="75">
        <v>0</v>
      </c>
      <c r="G33" s="75">
        <v>0</v>
      </c>
      <c r="H33" s="344">
        <v>0</v>
      </c>
      <c r="I33" s="75">
        <v>0</v>
      </c>
      <c r="J33" s="75">
        <v>0</v>
      </c>
      <c r="K33" s="75">
        <v>60</v>
      </c>
      <c r="L33" s="75">
        <v>0</v>
      </c>
      <c r="M33" s="75">
        <v>0</v>
      </c>
      <c r="N33" s="84">
        <v>0</v>
      </c>
      <c r="O33" s="75">
        <v>0</v>
      </c>
      <c r="P33" s="75">
        <v>0</v>
      </c>
      <c r="Q33" s="344">
        <v>12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/>
      <c r="X33" s="75">
        <v>0</v>
      </c>
      <c r="Y33" s="75">
        <v>0</v>
      </c>
      <c r="Z33" s="75"/>
      <c r="AA33" s="76">
        <f t="shared" si="3"/>
        <v>0</v>
      </c>
      <c r="AB33" s="76">
        <f t="shared" si="4"/>
        <v>0</v>
      </c>
      <c r="AC33" s="76"/>
      <c r="AD33" s="83"/>
    </row>
    <row r="34" spans="1:32" s="77" customFormat="1" ht="13.8" x14ac:dyDescent="0.25">
      <c r="A34" s="71">
        <f t="shared" si="2"/>
        <v>24</v>
      </c>
      <c r="B34" s="652" t="s">
        <v>257</v>
      </c>
      <c r="C34" s="75">
        <v>0</v>
      </c>
      <c r="D34" s="75">
        <v>0</v>
      </c>
      <c r="E34" s="85">
        <v>0</v>
      </c>
      <c r="F34" s="75">
        <v>0</v>
      </c>
      <c r="G34" s="75">
        <v>0</v>
      </c>
      <c r="H34" s="344">
        <v>0</v>
      </c>
      <c r="I34" s="75">
        <v>0</v>
      </c>
      <c r="J34" s="75">
        <v>0</v>
      </c>
      <c r="K34" s="75">
        <v>60</v>
      </c>
      <c r="L34" s="75">
        <v>0</v>
      </c>
      <c r="M34" s="75">
        <v>0</v>
      </c>
      <c r="N34" s="84">
        <v>0</v>
      </c>
      <c r="O34" s="75">
        <v>0</v>
      </c>
      <c r="P34" s="75">
        <v>0</v>
      </c>
      <c r="Q34" s="344">
        <v>12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/>
      <c r="X34" s="75">
        <v>0</v>
      </c>
      <c r="Y34" s="75">
        <v>0</v>
      </c>
      <c r="Z34" s="75"/>
      <c r="AA34" s="76">
        <f t="shared" si="3"/>
        <v>0</v>
      </c>
      <c r="AB34" s="76">
        <f t="shared" si="4"/>
        <v>0</v>
      </c>
      <c r="AC34" s="76"/>
      <c r="AD34" s="83"/>
    </row>
    <row r="35" spans="1:32" s="77" customFormat="1" ht="13.8" x14ac:dyDescent="0.25">
      <c r="A35" s="71">
        <f t="shared" si="2"/>
        <v>25</v>
      </c>
      <c r="B35" s="377" t="s">
        <v>262</v>
      </c>
      <c r="C35" s="75">
        <v>0</v>
      </c>
      <c r="D35" s="75">
        <v>0</v>
      </c>
      <c r="E35" s="85">
        <v>0</v>
      </c>
      <c r="F35" s="75">
        <v>0</v>
      </c>
      <c r="G35" s="75">
        <v>0</v>
      </c>
      <c r="H35" s="344">
        <v>0</v>
      </c>
      <c r="I35" s="75">
        <v>0</v>
      </c>
      <c r="J35" s="75">
        <v>0</v>
      </c>
      <c r="K35" s="75">
        <v>60</v>
      </c>
      <c r="L35" s="75">
        <v>0</v>
      </c>
      <c r="M35" s="75">
        <v>0</v>
      </c>
      <c r="N35" s="84">
        <v>0</v>
      </c>
      <c r="O35" s="75">
        <v>0</v>
      </c>
      <c r="P35" s="75">
        <v>0</v>
      </c>
      <c r="Q35" s="344">
        <v>12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/>
      <c r="X35" s="75">
        <v>0</v>
      </c>
      <c r="Y35" s="75">
        <v>0</v>
      </c>
      <c r="Z35" s="75"/>
      <c r="AA35" s="76">
        <f t="shared" si="3"/>
        <v>0</v>
      </c>
      <c r="AB35" s="76">
        <f t="shared" si="4"/>
        <v>0</v>
      </c>
      <c r="AC35" s="76"/>
      <c r="AD35" s="83"/>
    </row>
    <row r="36" spans="1:32" s="77" customFormat="1" ht="13.8" x14ac:dyDescent="0.25">
      <c r="A36" s="71">
        <f t="shared" si="2"/>
        <v>26</v>
      </c>
      <c r="B36" s="652" t="s">
        <v>264</v>
      </c>
      <c r="C36" s="75">
        <v>0</v>
      </c>
      <c r="D36" s="75">
        <v>0</v>
      </c>
      <c r="E36" s="85">
        <v>0</v>
      </c>
      <c r="F36" s="75">
        <v>0</v>
      </c>
      <c r="G36" s="75">
        <v>0</v>
      </c>
      <c r="H36" s="344">
        <v>0</v>
      </c>
      <c r="I36" s="75">
        <v>0</v>
      </c>
      <c r="J36" s="75">
        <v>0</v>
      </c>
      <c r="K36" s="75">
        <v>60</v>
      </c>
      <c r="L36" s="75">
        <v>0</v>
      </c>
      <c r="M36" s="75">
        <v>0</v>
      </c>
      <c r="N36" s="84">
        <v>0</v>
      </c>
      <c r="O36" s="75">
        <v>0</v>
      </c>
      <c r="P36" s="75">
        <v>0</v>
      </c>
      <c r="Q36" s="344">
        <v>12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/>
      <c r="X36" s="75">
        <v>0</v>
      </c>
      <c r="Y36" s="75">
        <v>0</v>
      </c>
      <c r="Z36" s="75"/>
      <c r="AA36" s="76">
        <f t="shared" si="3"/>
        <v>0</v>
      </c>
      <c r="AB36" s="76">
        <f t="shared" si="4"/>
        <v>0</v>
      </c>
      <c r="AC36" s="76"/>
      <c r="AD36" s="83"/>
    </row>
    <row r="37" spans="1:32" s="77" customFormat="1" ht="13.8" x14ac:dyDescent="0.25">
      <c r="A37" s="71">
        <f t="shared" si="2"/>
        <v>27</v>
      </c>
      <c r="B37" s="242" t="s">
        <v>246</v>
      </c>
      <c r="C37" s="124">
        <v>22</v>
      </c>
      <c r="D37" s="160">
        <v>46</v>
      </c>
      <c r="E37" s="74"/>
      <c r="F37" s="124">
        <v>20.5</v>
      </c>
      <c r="G37" s="205">
        <v>36</v>
      </c>
      <c r="H37" s="75"/>
      <c r="I37" s="122">
        <v>22</v>
      </c>
      <c r="J37" s="208">
        <v>48</v>
      </c>
      <c r="K37" s="73"/>
      <c r="L37" s="74">
        <v>25</v>
      </c>
      <c r="M37" s="223">
        <v>45</v>
      </c>
      <c r="N37" s="73"/>
      <c r="O37" s="114">
        <v>13</v>
      </c>
      <c r="P37" s="122">
        <v>29</v>
      </c>
      <c r="Q37" s="73"/>
      <c r="R37" s="111">
        <v>23.444444444444443</v>
      </c>
      <c r="S37" s="158">
        <v>46.025555555555556</v>
      </c>
      <c r="T37" s="75"/>
      <c r="U37" s="130">
        <v>22</v>
      </c>
      <c r="V37" s="188">
        <v>44</v>
      </c>
      <c r="W37" s="75"/>
      <c r="X37" s="74">
        <v>25</v>
      </c>
      <c r="Y37" s="122">
        <v>45</v>
      </c>
      <c r="Z37" s="75"/>
      <c r="AA37" s="76">
        <f>ROUND((C37+F37+I37+L37+O37+R37+U37+X37)/8,1)</f>
        <v>21.6</v>
      </c>
      <c r="AB37" s="76">
        <f>ROUND((D37+G37+J37+M37+P37+S37+V37+Y37)/8,1)</f>
        <v>42.4</v>
      </c>
      <c r="AC37" s="76" t="s">
        <v>368</v>
      </c>
      <c r="AD37" s="83"/>
    </row>
    <row r="38" spans="1:32" s="77" customFormat="1" ht="13.8" x14ac:dyDescent="0.25">
      <c r="A38" s="71">
        <f t="shared" si="2"/>
        <v>28</v>
      </c>
      <c r="B38" s="242" t="s">
        <v>266</v>
      </c>
      <c r="C38" s="124">
        <v>12</v>
      </c>
      <c r="D38" s="160">
        <v>24</v>
      </c>
      <c r="E38" s="74"/>
      <c r="F38" s="124">
        <v>3</v>
      </c>
      <c r="G38" s="237">
        <v>6</v>
      </c>
      <c r="H38" s="75"/>
      <c r="I38" s="122">
        <v>15</v>
      </c>
      <c r="J38" s="208">
        <v>35</v>
      </c>
      <c r="K38" s="75"/>
      <c r="L38" s="74">
        <v>10</v>
      </c>
      <c r="M38" s="223">
        <v>20</v>
      </c>
      <c r="N38" s="73"/>
      <c r="O38" s="114">
        <v>10</v>
      </c>
      <c r="P38" s="122">
        <v>16</v>
      </c>
      <c r="Q38" s="75"/>
      <c r="R38" s="111">
        <v>10.964285714285714</v>
      </c>
      <c r="S38" s="158">
        <v>20.308730158730157</v>
      </c>
      <c r="T38" s="75"/>
      <c r="U38" s="130">
        <v>14</v>
      </c>
      <c r="V38" s="189">
        <v>22</v>
      </c>
      <c r="W38" s="75"/>
      <c r="X38" s="74">
        <v>16</v>
      </c>
      <c r="Y38" s="122">
        <v>17</v>
      </c>
      <c r="Z38" s="75"/>
      <c r="AA38" s="76">
        <f t="shared" ref="AA38:AB39" si="5">ROUND((C38+F38+I38+L38+O38+R38+U38+X38)/8,1)</f>
        <v>11.4</v>
      </c>
      <c r="AB38" s="76">
        <f t="shared" si="5"/>
        <v>20</v>
      </c>
      <c r="AC38" s="76" t="s">
        <v>368</v>
      </c>
      <c r="AD38" s="83"/>
    </row>
    <row r="39" spans="1:32" s="77" customFormat="1" ht="13.8" x14ac:dyDescent="0.25">
      <c r="A39" s="71">
        <f t="shared" si="2"/>
        <v>29</v>
      </c>
      <c r="B39" s="155" t="s">
        <v>253</v>
      </c>
      <c r="C39" s="124">
        <v>0</v>
      </c>
      <c r="D39" s="160">
        <v>0</v>
      </c>
      <c r="E39" s="74"/>
      <c r="F39" s="124">
        <v>3</v>
      </c>
      <c r="G39" s="206">
        <v>6</v>
      </c>
      <c r="H39" s="75"/>
      <c r="I39" s="122">
        <v>5</v>
      </c>
      <c r="J39" s="208">
        <v>28</v>
      </c>
      <c r="K39" s="75"/>
      <c r="L39" s="74">
        <v>5</v>
      </c>
      <c r="M39" s="223">
        <v>15</v>
      </c>
      <c r="N39" s="73"/>
      <c r="O39" s="114">
        <v>4</v>
      </c>
      <c r="P39" s="122">
        <v>8</v>
      </c>
      <c r="Q39" s="75"/>
      <c r="R39" s="111">
        <v>1</v>
      </c>
      <c r="S39" s="158">
        <v>1</v>
      </c>
      <c r="T39" s="75"/>
      <c r="U39" s="130">
        <v>1</v>
      </c>
      <c r="V39" s="188">
        <v>1</v>
      </c>
      <c r="W39" s="75"/>
      <c r="X39" s="74">
        <v>5</v>
      </c>
      <c r="Y39" s="122">
        <v>0</v>
      </c>
      <c r="Z39" s="75"/>
      <c r="AA39" s="76">
        <f t="shared" si="5"/>
        <v>3</v>
      </c>
      <c r="AB39" s="76">
        <f t="shared" si="5"/>
        <v>7.4</v>
      </c>
      <c r="AC39" s="76" t="s">
        <v>368</v>
      </c>
      <c r="AD39" s="83"/>
      <c r="AF39" s="241"/>
    </row>
    <row r="40" spans="1:32" s="77" customFormat="1" ht="13.8" x14ac:dyDescent="0.25">
      <c r="A40" s="71">
        <f t="shared" si="2"/>
        <v>30</v>
      </c>
      <c r="B40" s="155" t="s">
        <v>260</v>
      </c>
      <c r="C40" s="124">
        <v>0</v>
      </c>
      <c r="D40" s="75"/>
      <c r="E40" s="74"/>
      <c r="F40" s="124">
        <v>0</v>
      </c>
      <c r="G40" s="74"/>
      <c r="H40" s="75"/>
      <c r="I40" s="122">
        <v>5</v>
      </c>
      <c r="J40" s="208"/>
      <c r="K40" s="75"/>
      <c r="L40" s="74">
        <v>0</v>
      </c>
      <c r="M40" s="72"/>
      <c r="N40" s="73"/>
      <c r="O40" s="114">
        <v>4</v>
      </c>
      <c r="P40" s="122"/>
      <c r="Q40" s="75"/>
      <c r="R40" s="111">
        <v>0</v>
      </c>
      <c r="S40" s="158">
        <v>0</v>
      </c>
      <c r="T40" s="75"/>
      <c r="U40" s="130">
        <v>0</v>
      </c>
      <c r="V40" s="74"/>
      <c r="W40" s="75"/>
      <c r="X40" s="74">
        <v>0</v>
      </c>
      <c r="Y40" s="74"/>
      <c r="Z40" s="75"/>
      <c r="AA40" s="76">
        <f t="shared" si="0"/>
        <v>1.1000000000000001</v>
      </c>
      <c r="AB40" s="76"/>
      <c r="AC40" s="76" t="s">
        <v>366</v>
      </c>
      <c r="AD40" s="83"/>
    </row>
    <row r="41" spans="1:32" ht="39" customHeight="1" x14ac:dyDescent="0.25">
      <c r="A41" s="494" t="s">
        <v>10</v>
      </c>
      <c r="B41" s="495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2"/>
      <c r="AB41" s="82"/>
      <c r="AC41" s="82"/>
    </row>
    <row r="43" spans="1:32" x14ac:dyDescent="0.25">
      <c r="B43" s="67" t="s">
        <v>11</v>
      </c>
    </row>
    <row r="44" spans="1:32" x14ac:dyDescent="0.25">
      <c r="F44" s="68" t="s">
        <v>12</v>
      </c>
      <c r="P44" s="3" t="s">
        <v>13</v>
      </c>
    </row>
  </sheetData>
  <sortState ref="B11:B30">
    <sortCondition ref="B11"/>
  </sortState>
  <mergeCells count="27"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  <mergeCell ref="A41:B41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topLeftCell="A10" zoomScale="80" zoomScaleNormal="100" zoomScaleSheetLayoutView="80" workbookViewId="0">
      <selection activeCell="AE42" sqref="AE42"/>
    </sheetView>
  </sheetViews>
  <sheetFormatPr defaultRowHeight="13.2" x14ac:dyDescent="0.25"/>
  <cols>
    <col min="1" max="1" width="3.44140625" style="68" customWidth="1"/>
    <col min="2" max="2" width="34.33203125" style="67" customWidth="1"/>
    <col min="3" max="3" width="4.5546875" style="68" customWidth="1"/>
    <col min="4" max="4" width="5.33203125" style="68" customWidth="1"/>
    <col min="5" max="5" width="4.6640625" style="68" customWidth="1"/>
    <col min="6" max="6" width="4.5546875" style="68" customWidth="1"/>
    <col min="7" max="7" width="4.88671875" style="68" customWidth="1"/>
    <col min="8" max="8" width="4.5546875" style="68" customWidth="1"/>
    <col min="9" max="9" width="5" style="68" customWidth="1"/>
    <col min="10" max="10" width="5.109375" style="68" customWidth="1"/>
    <col min="11" max="11" width="4.109375" style="68" customWidth="1"/>
    <col min="12" max="14" width="4.6640625" style="68" customWidth="1"/>
    <col min="15" max="15" width="5.33203125" style="68" customWidth="1"/>
    <col min="16" max="17" width="5" style="68" customWidth="1"/>
    <col min="18" max="18" width="4.6640625" style="68" customWidth="1"/>
    <col min="19" max="19" width="4.5546875" style="68" customWidth="1"/>
    <col min="20" max="20" width="4.88671875" style="68" customWidth="1"/>
    <col min="21" max="22" width="4.6640625" style="68" customWidth="1"/>
    <col min="23" max="23" width="5.109375" style="68" customWidth="1"/>
    <col min="24" max="24" width="4.6640625" style="68" customWidth="1"/>
    <col min="25" max="25" width="4.5546875" style="68" bestFit="1" customWidth="1"/>
    <col min="26" max="26" width="4.5546875" style="68" customWidth="1"/>
    <col min="27" max="27" width="5.33203125" style="69" customWidth="1"/>
    <col min="28" max="28" width="5" style="69" customWidth="1"/>
    <col min="29" max="29" width="6" style="69" customWidth="1"/>
    <col min="30" max="30" width="6.33203125" style="67" customWidth="1"/>
    <col min="31" max="256" width="8.88671875" style="67"/>
    <col min="257" max="257" width="3.44140625" style="67" customWidth="1"/>
    <col min="258" max="258" width="37" style="67" customWidth="1"/>
    <col min="259" max="259" width="4.5546875" style="67" customWidth="1"/>
    <col min="260" max="260" width="5.33203125" style="67" customWidth="1"/>
    <col min="261" max="261" width="4.6640625" style="67" customWidth="1"/>
    <col min="262" max="262" width="4.5546875" style="67" customWidth="1"/>
    <col min="263" max="263" width="4.88671875" style="67" customWidth="1"/>
    <col min="264" max="264" width="4.5546875" style="67" customWidth="1"/>
    <col min="265" max="265" width="5" style="67" customWidth="1"/>
    <col min="266" max="266" width="5.109375" style="67" customWidth="1"/>
    <col min="267" max="267" width="4.109375" style="67" customWidth="1"/>
    <col min="268" max="270" width="4.6640625" style="67" customWidth="1"/>
    <col min="271" max="271" width="5.33203125" style="67" customWidth="1"/>
    <col min="272" max="273" width="5" style="67" customWidth="1"/>
    <col min="274" max="274" width="4.6640625" style="67" customWidth="1"/>
    <col min="275" max="275" width="4.5546875" style="67" customWidth="1"/>
    <col min="276" max="276" width="4.88671875" style="67" customWidth="1"/>
    <col min="277" max="278" width="4.6640625" style="67" customWidth="1"/>
    <col min="279" max="279" width="5.109375" style="67" customWidth="1"/>
    <col min="280" max="280" width="4.6640625" style="67" customWidth="1"/>
    <col min="281" max="281" width="4.5546875" style="67" bestFit="1" customWidth="1"/>
    <col min="282" max="282" width="4.5546875" style="67" customWidth="1"/>
    <col min="283" max="283" width="5.33203125" style="67" customWidth="1"/>
    <col min="284" max="284" width="5" style="67" customWidth="1"/>
    <col min="285" max="285" width="6" style="67" customWidth="1"/>
    <col min="286" max="286" width="6.33203125" style="67" customWidth="1"/>
    <col min="287" max="512" width="8.88671875" style="67"/>
    <col min="513" max="513" width="3.44140625" style="67" customWidth="1"/>
    <col min="514" max="514" width="37" style="67" customWidth="1"/>
    <col min="515" max="515" width="4.5546875" style="67" customWidth="1"/>
    <col min="516" max="516" width="5.33203125" style="67" customWidth="1"/>
    <col min="517" max="517" width="4.6640625" style="67" customWidth="1"/>
    <col min="518" max="518" width="4.5546875" style="67" customWidth="1"/>
    <col min="519" max="519" width="4.88671875" style="67" customWidth="1"/>
    <col min="520" max="520" width="4.5546875" style="67" customWidth="1"/>
    <col min="521" max="521" width="5" style="67" customWidth="1"/>
    <col min="522" max="522" width="5.109375" style="67" customWidth="1"/>
    <col min="523" max="523" width="4.109375" style="67" customWidth="1"/>
    <col min="524" max="526" width="4.6640625" style="67" customWidth="1"/>
    <col min="527" max="527" width="5.33203125" style="67" customWidth="1"/>
    <col min="528" max="529" width="5" style="67" customWidth="1"/>
    <col min="530" max="530" width="4.6640625" style="67" customWidth="1"/>
    <col min="531" max="531" width="4.5546875" style="67" customWidth="1"/>
    <col min="532" max="532" width="4.88671875" style="67" customWidth="1"/>
    <col min="533" max="534" width="4.6640625" style="67" customWidth="1"/>
    <col min="535" max="535" width="5.109375" style="67" customWidth="1"/>
    <col min="536" max="536" width="4.6640625" style="67" customWidth="1"/>
    <col min="537" max="537" width="4.5546875" style="67" bestFit="1" customWidth="1"/>
    <col min="538" max="538" width="4.5546875" style="67" customWidth="1"/>
    <col min="539" max="539" width="5.33203125" style="67" customWidth="1"/>
    <col min="540" max="540" width="5" style="67" customWidth="1"/>
    <col min="541" max="541" width="6" style="67" customWidth="1"/>
    <col min="542" max="542" width="6.33203125" style="67" customWidth="1"/>
    <col min="543" max="768" width="8.88671875" style="67"/>
    <col min="769" max="769" width="3.44140625" style="67" customWidth="1"/>
    <col min="770" max="770" width="37" style="67" customWidth="1"/>
    <col min="771" max="771" width="4.5546875" style="67" customWidth="1"/>
    <col min="772" max="772" width="5.33203125" style="67" customWidth="1"/>
    <col min="773" max="773" width="4.6640625" style="67" customWidth="1"/>
    <col min="774" max="774" width="4.5546875" style="67" customWidth="1"/>
    <col min="775" max="775" width="4.88671875" style="67" customWidth="1"/>
    <col min="776" max="776" width="4.5546875" style="67" customWidth="1"/>
    <col min="777" max="777" width="5" style="67" customWidth="1"/>
    <col min="778" max="778" width="5.109375" style="67" customWidth="1"/>
    <col min="779" max="779" width="4.109375" style="67" customWidth="1"/>
    <col min="780" max="782" width="4.6640625" style="67" customWidth="1"/>
    <col min="783" max="783" width="5.33203125" style="67" customWidth="1"/>
    <col min="784" max="785" width="5" style="67" customWidth="1"/>
    <col min="786" max="786" width="4.6640625" style="67" customWidth="1"/>
    <col min="787" max="787" width="4.5546875" style="67" customWidth="1"/>
    <col min="788" max="788" width="4.88671875" style="67" customWidth="1"/>
    <col min="789" max="790" width="4.6640625" style="67" customWidth="1"/>
    <col min="791" max="791" width="5.109375" style="67" customWidth="1"/>
    <col min="792" max="792" width="4.6640625" style="67" customWidth="1"/>
    <col min="793" max="793" width="4.5546875" style="67" bestFit="1" customWidth="1"/>
    <col min="794" max="794" width="4.5546875" style="67" customWidth="1"/>
    <col min="795" max="795" width="5.33203125" style="67" customWidth="1"/>
    <col min="796" max="796" width="5" style="67" customWidth="1"/>
    <col min="797" max="797" width="6" style="67" customWidth="1"/>
    <col min="798" max="798" width="6.33203125" style="67" customWidth="1"/>
    <col min="799" max="1024" width="8.88671875" style="67"/>
    <col min="1025" max="1025" width="3.44140625" style="67" customWidth="1"/>
    <col min="1026" max="1026" width="37" style="67" customWidth="1"/>
    <col min="1027" max="1027" width="4.5546875" style="67" customWidth="1"/>
    <col min="1028" max="1028" width="5.33203125" style="67" customWidth="1"/>
    <col min="1029" max="1029" width="4.6640625" style="67" customWidth="1"/>
    <col min="1030" max="1030" width="4.5546875" style="67" customWidth="1"/>
    <col min="1031" max="1031" width="4.88671875" style="67" customWidth="1"/>
    <col min="1032" max="1032" width="4.5546875" style="67" customWidth="1"/>
    <col min="1033" max="1033" width="5" style="67" customWidth="1"/>
    <col min="1034" max="1034" width="5.109375" style="67" customWidth="1"/>
    <col min="1035" max="1035" width="4.109375" style="67" customWidth="1"/>
    <col min="1036" max="1038" width="4.6640625" style="67" customWidth="1"/>
    <col min="1039" max="1039" width="5.33203125" style="67" customWidth="1"/>
    <col min="1040" max="1041" width="5" style="67" customWidth="1"/>
    <col min="1042" max="1042" width="4.6640625" style="67" customWidth="1"/>
    <col min="1043" max="1043" width="4.5546875" style="67" customWidth="1"/>
    <col min="1044" max="1044" width="4.88671875" style="67" customWidth="1"/>
    <col min="1045" max="1046" width="4.6640625" style="67" customWidth="1"/>
    <col min="1047" max="1047" width="5.109375" style="67" customWidth="1"/>
    <col min="1048" max="1048" width="4.6640625" style="67" customWidth="1"/>
    <col min="1049" max="1049" width="4.5546875" style="67" bestFit="1" customWidth="1"/>
    <col min="1050" max="1050" width="4.5546875" style="67" customWidth="1"/>
    <col min="1051" max="1051" width="5.33203125" style="67" customWidth="1"/>
    <col min="1052" max="1052" width="5" style="67" customWidth="1"/>
    <col min="1053" max="1053" width="6" style="67" customWidth="1"/>
    <col min="1054" max="1054" width="6.33203125" style="67" customWidth="1"/>
    <col min="1055" max="1280" width="8.88671875" style="67"/>
    <col min="1281" max="1281" width="3.44140625" style="67" customWidth="1"/>
    <col min="1282" max="1282" width="37" style="67" customWidth="1"/>
    <col min="1283" max="1283" width="4.5546875" style="67" customWidth="1"/>
    <col min="1284" max="1284" width="5.33203125" style="67" customWidth="1"/>
    <col min="1285" max="1285" width="4.6640625" style="67" customWidth="1"/>
    <col min="1286" max="1286" width="4.5546875" style="67" customWidth="1"/>
    <col min="1287" max="1287" width="4.88671875" style="67" customWidth="1"/>
    <col min="1288" max="1288" width="4.5546875" style="67" customWidth="1"/>
    <col min="1289" max="1289" width="5" style="67" customWidth="1"/>
    <col min="1290" max="1290" width="5.109375" style="67" customWidth="1"/>
    <col min="1291" max="1291" width="4.109375" style="67" customWidth="1"/>
    <col min="1292" max="1294" width="4.6640625" style="67" customWidth="1"/>
    <col min="1295" max="1295" width="5.33203125" style="67" customWidth="1"/>
    <col min="1296" max="1297" width="5" style="67" customWidth="1"/>
    <col min="1298" max="1298" width="4.6640625" style="67" customWidth="1"/>
    <col min="1299" max="1299" width="4.5546875" style="67" customWidth="1"/>
    <col min="1300" max="1300" width="4.88671875" style="67" customWidth="1"/>
    <col min="1301" max="1302" width="4.6640625" style="67" customWidth="1"/>
    <col min="1303" max="1303" width="5.109375" style="67" customWidth="1"/>
    <col min="1304" max="1304" width="4.6640625" style="67" customWidth="1"/>
    <col min="1305" max="1305" width="4.5546875" style="67" bestFit="1" customWidth="1"/>
    <col min="1306" max="1306" width="4.5546875" style="67" customWidth="1"/>
    <col min="1307" max="1307" width="5.33203125" style="67" customWidth="1"/>
    <col min="1308" max="1308" width="5" style="67" customWidth="1"/>
    <col min="1309" max="1309" width="6" style="67" customWidth="1"/>
    <col min="1310" max="1310" width="6.33203125" style="67" customWidth="1"/>
    <col min="1311" max="1536" width="8.88671875" style="67"/>
    <col min="1537" max="1537" width="3.44140625" style="67" customWidth="1"/>
    <col min="1538" max="1538" width="37" style="67" customWidth="1"/>
    <col min="1539" max="1539" width="4.5546875" style="67" customWidth="1"/>
    <col min="1540" max="1540" width="5.33203125" style="67" customWidth="1"/>
    <col min="1541" max="1541" width="4.6640625" style="67" customWidth="1"/>
    <col min="1542" max="1542" width="4.5546875" style="67" customWidth="1"/>
    <col min="1543" max="1543" width="4.88671875" style="67" customWidth="1"/>
    <col min="1544" max="1544" width="4.5546875" style="67" customWidth="1"/>
    <col min="1545" max="1545" width="5" style="67" customWidth="1"/>
    <col min="1546" max="1546" width="5.109375" style="67" customWidth="1"/>
    <col min="1547" max="1547" width="4.109375" style="67" customWidth="1"/>
    <col min="1548" max="1550" width="4.6640625" style="67" customWidth="1"/>
    <col min="1551" max="1551" width="5.33203125" style="67" customWidth="1"/>
    <col min="1552" max="1553" width="5" style="67" customWidth="1"/>
    <col min="1554" max="1554" width="4.6640625" style="67" customWidth="1"/>
    <col min="1555" max="1555" width="4.5546875" style="67" customWidth="1"/>
    <col min="1556" max="1556" width="4.88671875" style="67" customWidth="1"/>
    <col min="1557" max="1558" width="4.6640625" style="67" customWidth="1"/>
    <col min="1559" max="1559" width="5.109375" style="67" customWidth="1"/>
    <col min="1560" max="1560" width="4.6640625" style="67" customWidth="1"/>
    <col min="1561" max="1561" width="4.5546875" style="67" bestFit="1" customWidth="1"/>
    <col min="1562" max="1562" width="4.5546875" style="67" customWidth="1"/>
    <col min="1563" max="1563" width="5.33203125" style="67" customWidth="1"/>
    <col min="1564" max="1564" width="5" style="67" customWidth="1"/>
    <col min="1565" max="1565" width="6" style="67" customWidth="1"/>
    <col min="1566" max="1566" width="6.33203125" style="67" customWidth="1"/>
    <col min="1567" max="1792" width="8.88671875" style="67"/>
    <col min="1793" max="1793" width="3.44140625" style="67" customWidth="1"/>
    <col min="1794" max="1794" width="37" style="67" customWidth="1"/>
    <col min="1795" max="1795" width="4.5546875" style="67" customWidth="1"/>
    <col min="1796" max="1796" width="5.33203125" style="67" customWidth="1"/>
    <col min="1797" max="1797" width="4.6640625" style="67" customWidth="1"/>
    <col min="1798" max="1798" width="4.5546875" style="67" customWidth="1"/>
    <col min="1799" max="1799" width="4.88671875" style="67" customWidth="1"/>
    <col min="1800" max="1800" width="4.5546875" style="67" customWidth="1"/>
    <col min="1801" max="1801" width="5" style="67" customWidth="1"/>
    <col min="1802" max="1802" width="5.109375" style="67" customWidth="1"/>
    <col min="1803" max="1803" width="4.109375" style="67" customWidth="1"/>
    <col min="1804" max="1806" width="4.6640625" style="67" customWidth="1"/>
    <col min="1807" max="1807" width="5.33203125" style="67" customWidth="1"/>
    <col min="1808" max="1809" width="5" style="67" customWidth="1"/>
    <col min="1810" max="1810" width="4.6640625" style="67" customWidth="1"/>
    <col min="1811" max="1811" width="4.5546875" style="67" customWidth="1"/>
    <col min="1812" max="1812" width="4.88671875" style="67" customWidth="1"/>
    <col min="1813" max="1814" width="4.6640625" style="67" customWidth="1"/>
    <col min="1815" max="1815" width="5.109375" style="67" customWidth="1"/>
    <col min="1816" max="1816" width="4.6640625" style="67" customWidth="1"/>
    <col min="1817" max="1817" width="4.5546875" style="67" bestFit="1" customWidth="1"/>
    <col min="1818" max="1818" width="4.5546875" style="67" customWidth="1"/>
    <col min="1819" max="1819" width="5.33203125" style="67" customWidth="1"/>
    <col min="1820" max="1820" width="5" style="67" customWidth="1"/>
    <col min="1821" max="1821" width="6" style="67" customWidth="1"/>
    <col min="1822" max="1822" width="6.33203125" style="67" customWidth="1"/>
    <col min="1823" max="2048" width="8.88671875" style="67"/>
    <col min="2049" max="2049" width="3.44140625" style="67" customWidth="1"/>
    <col min="2050" max="2050" width="37" style="67" customWidth="1"/>
    <col min="2051" max="2051" width="4.5546875" style="67" customWidth="1"/>
    <col min="2052" max="2052" width="5.33203125" style="67" customWidth="1"/>
    <col min="2053" max="2053" width="4.6640625" style="67" customWidth="1"/>
    <col min="2054" max="2054" width="4.5546875" style="67" customWidth="1"/>
    <col min="2055" max="2055" width="4.88671875" style="67" customWidth="1"/>
    <col min="2056" max="2056" width="4.5546875" style="67" customWidth="1"/>
    <col min="2057" max="2057" width="5" style="67" customWidth="1"/>
    <col min="2058" max="2058" width="5.109375" style="67" customWidth="1"/>
    <col min="2059" max="2059" width="4.109375" style="67" customWidth="1"/>
    <col min="2060" max="2062" width="4.6640625" style="67" customWidth="1"/>
    <col min="2063" max="2063" width="5.33203125" style="67" customWidth="1"/>
    <col min="2064" max="2065" width="5" style="67" customWidth="1"/>
    <col min="2066" max="2066" width="4.6640625" style="67" customWidth="1"/>
    <col min="2067" max="2067" width="4.5546875" style="67" customWidth="1"/>
    <col min="2068" max="2068" width="4.88671875" style="67" customWidth="1"/>
    <col min="2069" max="2070" width="4.6640625" style="67" customWidth="1"/>
    <col min="2071" max="2071" width="5.109375" style="67" customWidth="1"/>
    <col min="2072" max="2072" width="4.6640625" style="67" customWidth="1"/>
    <col min="2073" max="2073" width="4.5546875" style="67" bestFit="1" customWidth="1"/>
    <col min="2074" max="2074" width="4.5546875" style="67" customWidth="1"/>
    <col min="2075" max="2075" width="5.33203125" style="67" customWidth="1"/>
    <col min="2076" max="2076" width="5" style="67" customWidth="1"/>
    <col min="2077" max="2077" width="6" style="67" customWidth="1"/>
    <col min="2078" max="2078" width="6.33203125" style="67" customWidth="1"/>
    <col min="2079" max="2304" width="8.88671875" style="67"/>
    <col min="2305" max="2305" width="3.44140625" style="67" customWidth="1"/>
    <col min="2306" max="2306" width="37" style="67" customWidth="1"/>
    <col min="2307" max="2307" width="4.5546875" style="67" customWidth="1"/>
    <col min="2308" max="2308" width="5.33203125" style="67" customWidth="1"/>
    <col min="2309" max="2309" width="4.6640625" style="67" customWidth="1"/>
    <col min="2310" max="2310" width="4.5546875" style="67" customWidth="1"/>
    <col min="2311" max="2311" width="4.88671875" style="67" customWidth="1"/>
    <col min="2312" max="2312" width="4.5546875" style="67" customWidth="1"/>
    <col min="2313" max="2313" width="5" style="67" customWidth="1"/>
    <col min="2314" max="2314" width="5.109375" style="67" customWidth="1"/>
    <col min="2315" max="2315" width="4.109375" style="67" customWidth="1"/>
    <col min="2316" max="2318" width="4.6640625" style="67" customWidth="1"/>
    <col min="2319" max="2319" width="5.33203125" style="67" customWidth="1"/>
    <col min="2320" max="2321" width="5" style="67" customWidth="1"/>
    <col min="2322" max="2322" width="4.6640625" style="67" customWidth="1"/>
    <col min="2323" max="2323" width="4.5546875" style="67" customWidth="1"/>
    <col min="2324" max="2324" width="4.88671875" style="67" customWidth="1"/>
    <col min="2325" max="2326" width="4.6640625" style="67" customWidth="1"/>
    <col min="2327" max="2327" width="5.109375" style="67" customWidth="1"/>
    <col min="2328" max="2328" width="4.6640625" style="67" customWidth="1"/>
    <col min="2329" max="2329" width="4.5546875" style="67" bestFit="1" customWidth="1"/>
    <col min="2330" max="2330" width="4.5546875" style="67" customWidth="1"/>
    <col min="2331" max="2331" width="5.33203125" style="67" customWidth="1"/>
    <col min="2332" max="2332" width="5" style="67" customWidth="1"/>
    <col min="2333" max="2333" width="6" style="67" customWidth="1"/>
    <col min="2334" max="2334" width="6.33203125" style="67" customWidth="1"/>
    <col min="2335" max="2560" width="8.88671875" style="67"/>
    <col min="2561" max="2561" width="3.44140625" style="67" customWidth="1"/>
    <col min="2562" max="2562" width="37" style="67" customWidth="1"/>
    <col min="2563" max="2563" width="4.5546875" style="67" customWidth="1"/>
    <col min="2564" max="2564" width="5.33203125" style="67" customWidth="1"/>
    <col min="2565" max="2565" width="4.6640625" style="67" customWidth="1"/>
    <col min="2566" max="2566" width="4.5546875" style="67" customWidth="1"/>
    <col min="2567" max="2567" width="4.88671875" style="67" customWidth="1"/>
    <col min="2568" max="2568" width="4.5546875" style="67" customWidth="1"/>
    <col min="2569" max="2569" width="5" style="67" customWidth="1"/>
    <col min="2570" max="2570" width="5.109375" style="67" customWidth="1"/>
    <col min="2571" max="2571" width="4.109375" style="67" customWidth="1"/>
    <col min="2572" max="2574" width="4.6640625" style="67" customWidth="1"/>
    <col min="2575" max="2575" width="5.33203125" style="67" customWidth="1"/>
    <col min="2576" max="2577" width="5" style="67" customWidth="1"/>
    <col min="2578" max="2578" width="4.6640625" style="67" customWidth="1"/>
    <col min="2579" max="2579" width="4.5546875" style="67" customWidth="1"/>
    <col min="2580" max="2580" width="4.88671875" style="67" customWidth="1"/>
    <col min="2581" max="2582" width="4.6640625" style="67" customWidth="1"/>
    <col min="2583" max="2583" width="5.109375" style="67" customWidth="1"/>
    <col min="2584" max="2584" width="4.6640625" style="67" customWidth="1"/>
    <col min="2585" max="2585" width="4.5546875" style="67" bestFit="1" customWidth="1"/>
    <col min="2586" max="2586" width="4.5546875" style="67" customWidth="1"/>
    <col min="2587" max="2587" width="5.33203125" style="67" customWidth="1"/>
    <col min="2588" max="2588" width="5" style="67" customWidth="1"/>
    <col min="2589" max="2589" width="6" style="67" customWidth="1"/>
    <col min="2590" max="2590" width="6.33203125" style="67" customWidth="1"/>
    <col min="2591" max="2816" width="8.88671875" style="67"/>
    <col min="2817" max="2817" width="3.44140625" style="67" customWidth="1"/>
    <col min="2818" max="2818" width="37" style="67" customWidth="1"/>
    <col min="2819" max="2819" width="4.5546875" style="67" customWidth="1"/>
    <col min="2820" max="2820" width="5.33203125" style="67" customWidth="1"/>
    <col min="2821" max="2821" width="4.6640625" style="67" customWidth="1"/>
    <col min="2822" max="2822" width="4.5546875" style="67" customWidth="1"/>
    <col min="2823" max="2823" width="4.88671875" style="67" customWidth="1"/>
    <col min="2824" max="2824" width="4.5546875" style="67" customWidth="1"/>
    <col min="2825" max="2825" width="5" style="67" customWidth="1"/>
    <col min="2826" max="2826" width="5.109375" style="67" customWidth="1"/>
    <col min="2827" max="2827" width="4.109375" style="67" customWidth="1"/>
    <col min="2828" max="2830" width="4.6640625" style="67" customWidth="1"/>
    <col min="2831" max="2831" width="5.33203125" style="67" customWidth="1"/>
    <col min="2832" max="2833" width="5" style="67" customWidth="1"/>
    <col min="2834" max="2834" width="4.6640625" style="67" customWidth="1"/>
    <col min="2835" max="2835" width="4.5546875" style="67" customWidth="1"/>
    <col min="2836" max="2836" width="4.88671875" style="67" customWidth="1"/>
    <col min="2837" max="2838" width="4.6640625" style="67" customWidth="1"/>
    <col min="2839" max="2839" width="5.109375" style="67" customWidth="1"/>
    <col min="2840" max="2840" width="4.6640625" style="67" customWidth="1"/>
    <col min="2841" max="2841" width="4.5546875" style="67" bestFit="1" customWidth="1"/>
    <col min="2842" max="2842" width="4.5546875" style="67" customWidth="1"/>
    <col min="2843" max="2843" width="5.33203125" style="67" customWidth="1"/>
    <col min="2844" max="2844" width="5" style="67" customWidth="1"/>
    <col min="2845" max="2845" width="6" style="67" customWidth="1"/>
    <col min="2846" max="2846" width="6.33203125" style="67" customWidth="1"/>
    <col min="2847" max="3072" width="8.88671875" style="67"/>
    <col min="3073" max="3073" width="3.44140625" style="67" customWidth="1"/>
    <col min="3074" max="3074" width="37" style="67" customWidth="1"/>
    <col min="3075" max="3075" width="4.5546875" style="67" customWidth="1"/>
    <col min="3076" max="3076" width="5.33203125" style="67" customWidth="1"/>
    <col min="3077" max="3077" width="4.6640625" style="67" customWidth="1"/>
    <col min="3078" max="3078" width="4.5546875" style="67" customWidth="1"/>
    <col min="3079" max="3079" width="4.88671875" style="67" customWidth="1"/>
    <col min="3080" max="3080" width="4.5546875" style="67" customWidth="1"/>
    <col min="3081" max="3081" width="5" style="67" customWidth="1"/>
    <col min="3082" max="3082" width="5.109375" style="67" customWidth="1"/>
    <col min="3083" max="3083" width="4.109375" style="67" customWidth="1"/>
    <col min="3084" max="3086" width="4.6640625" style="67" customWidth="1"/>
    <col min="3087" max="3087" width="5.33203125" style="67" customWidth="1"/>
    <col min="3088" max="3089" width="5" style="67" customWidth="1"/>
    <col min="3090" max="3090" width="4.6640625" style="67" customWidth="1"/>
    <col min="3091" max="3091" width="4.5546875" style="67" customWidth="1"/>
    <col min="3092" max="3092" width="4.88671875" style="67" customWidth="1"/>
    <col min="3093" max="3094" width="4.6640625" style="67" customWidth="1"/>
    <col min="3095" max="3095" width="5.109375" style="67" customWidth="1"/>
    <col min="3096" max="3096" width="4.6640625" style="67" customWidth="1"/>
    <col min="3097" max="3097" width="4.5546875" style="67" bestFit="1" customWidth="1"/>
    <col min="3098" max="3098" width="4.5546875" style="67" customWidth="1"/>
    <col min="3099" max="3099" width="5.33203125" style="67" customWidth="1"/>
    <col min="3100" max="3100" width="5" style="67" customWidth="1"/>
    <col min="3101" max="3101" width="6" style="67" customWidth="1"/>
    <col min="3102" max="3102" width="6.33203125" style="67" customWidth="1"/>
    <col min="3103" max="3328" width="8.88671875" style="67"/>
    <col min="3329" max="3329" width="3.44140625" style="67" customWidth="1"/>
    <col min="3330" max="3330" width="37" style="67" customWidth="1"/>
    <col min="3331" max="3331" width="4.5546875" style="67" customWidth="1"/>
    <col min="3332" max="3332" width="5.33203125" style="67" customWidth="1"/>
    <col min="3333" max="3333" width="4.6640625" style="67" customWidth="1"/>
    <col min="3334" max="3334" width="4.5546875" style="67" customWidth="1"/>
    <col min="3335" max="3335" width="4.88671875" style="67" customWidth="1"/>
    <col min="3336" max="3336" width="4.5546875" style="67" customWidth="1"/>
    <col min="3337" max="3337" width="5" style="67" customWidth="1"/>
    <col min="3338" max="3338" width="5.109375" style="67" customWidth="1"/>
    <col min="3339" max="3339" width="4.109375" style="67" customWidth="1"/>
    <col min="3340" max="3342" width="4.6640625" style="67" customWidth="1"/>
    <col min="3343" max="3343" width="5.33203125" style="67" customWidth="1"/>
    <col min="3344" max="3345" width="5" style="67" customWidth="1"/>
    <col min="3346" max="3346" width="4.6640625" style="67" customWidth="1"/>
    <col min="3347" max="3347" width="4.5546875" style="67" customWidth="1"/>
    <col min="3348" max="3348" width="4.88671875" style="67" customWidth="1"/>
    <col min="3349" max="3350" width="4.6640625" style="67" customWidth="1"/>
    <col min="3351" max="3351" width="5.109375" style="67" customWidth="1"/>
    <col min="3352" max="3352" width="4.6640625" style="67" customWidth="1"/>
    <col min="3353" max="3353" width="4.5546875" style="67" bestFit="1" customWidth="1"/>
    <col min="3354" max="3354" width="4.5546875" style="67" customWidth="1"/>
    <col min="3355" max="3355" width="5.33203125" style="67" customWidth="1"/>
    <col min="3356" max="3356" width="5" style="67" customWidth="1"/>
    <col min="3357" max="3357" width="6" style="67" customWidth="1"/>
    <col min="3358" max="3358" width="6.33203125" style="67" customWidth="1"/>
    <col min="3359" max="3584" width="8.88671875" style="67"/>
    <col min="3585" max="3585" width="3.44140625" style="67" customWidth="1"/>
    <col min="3586" max="3586" width="37" style="67" customWidth="1"/>
    <col min="3587" max="3587" width="4.5546875" style="67" customWidth="1"/>
    <col min="3588" max="3588" width="5.33203125" style="67" customWidth="1"/>
    <col min="3589" max="3589" width="4.6640625" style="67" customWidth="1"/>
    <col min="3590" max="3590" width="4.5546875" style="67" customWidth="1"/>
    <col min="3591" max="3591" width="4.88671875" style="67" customWidth="1"/>
    <col min="3592" max="3592" width="4.5546875" style="67" customWidth="1"/>
    <col min="3593" max="3593" width="5" style="67" customWidth="1"/>
    <col min="3594" max="3594" width="5.109375" style="67" customWidth="1"/>
    <col min="3595" max="3595" width="4.109375" style="67" customWidth="1"/>
    <col min="3596" max="3598" width="4.6640625" style="67" customWidth="1"/>
    <col min="3599" max="3599" width="5.33203125" style="67" customWidth="1"/>
    <col min="3600" max="3601" width="5" style="67" customWidth="1"/>
    <col min="3602" max="3602" width="4.6640625" style="67" customWidth="1"/>
    <col min="3603" max="3603" width="4.5546875" style="67" customWidth="1"/>
    <col min="3604" max="3604" width="4.88671875" style="67" customWidth="1"/>
    <col min="3605" max="3606" width="4.6640625" style="67" customWidth="1"/>
    <col min="3607" max="3607" width="5.109375" style="67" customWidth="1"/>
    <col min="3608" max="3608" width="4.6640625" style="67" customWidth="1"/>
    <col min="3609" max="3609" width="4.5546875" style="67" bestFit="1" customWidth="1"/>
    <col min="3610" max="3610" width="4.5546875" style="67" customWidth="1"/>
    <col min="3611" max="3611" width="5.33203125" style="67" customWidth="1"/>
    <col min="3612" max="3612" width="5" style="67" customWidth="1"/>
    <col min="3613" max="3613" width="6" style="67" customWidth="1"/>
    <col min="3614" max="3614" width="6.33203125" style="67" customWidth="1"/>
    <col min="3615" max="3840" width="8.88671875" style="67"/>
    <col min="3841" max="3841" width="3.44140625" style="67" customWidth="1"/>
    <col min="3842" max="3842" width="37" style="67" customWidth="1"/>
    <col min="3843" max="3843" width="4.5546875" style="67" customWidth="1"/>
    <col min="3844" max="3844" width="5.33203125" style="67" customWidth="1"/>
    <col min="3845" max="3845" width="4.6640625" style="67" customWidth="1"/>
    <col min="3846" max="3846" width="4.5546875" style="67" customWidth="1"/>
    <col min="3847" max="3847" width="4.88671875" style="67" customWidth="1"/>
    <col min="3848" max="3848" width="4.5546875" style="67" customWidth="1"/>
    <col min="3849" max="3849" width="5" style="67" customWidth="1"/>
    <col min="3850" max="3850" width="5.109375" style="67" customWidth="1"/>
    <col min="3851" max="3851" width="4.109375" style="67" customWidth="1"/>
    <col min="3852" max="3854" width="4.6640625" style="67" customWidth="1"/>
    <col min="3855" max="3855" width="5.33203125" style="67" customWidth="1"/>
    <col min="3856" max="3857" width="5" style="67" customWidth="1"/>
    <col min="3858" max="3858" width="4.6640625" style="67" customWidth="1"/>
    <col min="3859" max="3859" width="4.5546875" style="67" customWidth="1"/>
    <col min="3860" max="3860" width="4.88671875" style="67" customWidth="1"/>
    <col min="3861" max="3862" width="4.6640625" style="67" customWidth="1"/>
    <col min="3863" max="3863" width="5.109375" style="67" customWidth="1"/>
    <col min="3864" max="3864" width="4.6640625" style="67" customWidth="1"/>
    <col min="3865" max="3865" width="4.5546875" style="67" bestFit="1" customWidth="1"/>
    <col min="3866" max="3866" width="4.5546875" style="67" customWidth="1"/>
    <col min="3867" max="3867" width="5.33203125" style="67" customWidth="1"/>
    <col min="3868" max="3868" width="5" style="67" customWidth="1"/>
    <col min="3869" max="3869" width="6" style="67" customWidth="1"/>
    <col min="3870" max="3870" width="6.33203125" style="67" customWidth="1"/>
    <col min="3871" max="4096" width="8.88671875" style="67"/>
    <col min="4097" max="4097" width="3.44140625" style="67" customWidth="1"/>
    <col min="4098" max="4098" width="37" style="67" customWidth="1"/>
    <col min="4099" max="4099" width="4.5546875" style="67" customWidth="1"/>
    <col min="4100" max="4100" width="5.33203125" style="67" customWidth="1"/>
    <col min="4101" max="4101" width="4.6640625" style="67" customWidth="1"/>
    <col min="4102" max="4102" width="4.5546875" style="67" customWidth="1"/>
    <col min="4103" max="4103" width="4.88671875" style="67" customWidth="1"/>
    <col min="4104" max="4104" width="4.5546875" style="67" customWidth="1"/>
    <col min="4105" max="4105" width="5" style="67" customWidth="1"/>
    <col min="4106" max="4106" width="5.109375" style="67" customWidth="1"/>
    <col min="4107" max="4107" width="4.109375" style="67" customWidth="1"/>
    <col min="4108" max="4110" width="4.6640625" style="67" customWidth="1"/>
    <col min="4111" max="4111" width="5.33203125" style="67" customWidth="1"/>
    <col min="4112" max="4113" width="5" style="67" customWidth="1"/>
    <col min="4114" max="4114" width="4.6640625" style="67" customWidth="1"/>
    <col min="4115" max="4115" width="4.5546875" style="67" customWidth="1"/>
    <col min="4116" max="4116" width="4.88671875" style="67" customWidth="1"/>
    <col min="4117" max="4118" width="4.6640625" style="67" customWidth="1"/>
    <col min="4119" max="4119" width="5.109375" style="67" customWidth="1"/>
    <col min="4120" max="4120" width="4.6640625" style="67" customWidth="1"/>
    <col min="4121" max="4121" width="4.5546875" style="67" bestFit="1" customWidth="1"/>
    <col min="4122" max="4122" width="4.5546875" style="67" customWidth="1"/>
    <col min="4123" max="4123" width="5.33203125" style="67" customWidth="1"/>
    <col min="4124" max="4124" width="5" style="67" customWidth="1"/>
    <col min="4125" max="4125" width="6" style="67" customWidth="1"/>
    <col min="4126" max="4126" width="6.33203125" style="67" customWidth="1"/>
    <col min="4127" max="4352" width="8.88671875" style="67"/>
    <col min="4353" max="4353" width="3.44140625" style="67" customWidth="1"/>
    <col min="4354" max="4354" width="37" style="67" customWidth="1"/>
    <col min="4355" max="4355" width="4.5546875" style="67" customWidth="1"/>
    <col min="4356" max="4356" width="5.33203125" style="67" customWidth="1"/>
    <col min="4357" max="4357" width="4.6640625" style="67" customWidth="1"/>
    <col min="4358" max="4358" width="4.5546875" style="67" customWidth="1"/>
    <col min="4359" max="4359" width="4.88671875" style="67" customWidth="1"/>
    <col min="4360" max="4360" width="4.5546875" style="67" customWidth="1"/>
    <col min="4361" max="4361" width="5" style="67" customWidth="1"/>
    <col min="4362" max="4362" width="5.109375" style="67" customWidth="1"/>
    <col min="4363" max="4363" width="4.109375" style="67" customWidth="1"/>
    <col min="4364" max="4366" width="4.6640625" style="67" customWidth="1"/>
    <col min="4367" max="4367" width="5.33203125" style="67" customWidth="1"/>
    <col min="4368" max="4369" width="5" style="67" customWidth="1"/>
    <col min="4370" max="4370" width="4.6640625" style="67" customWidth="1"/>
    <col min="4371" max="4371" width="4.5546875" style="67" customWidth="1"/>
    <col min="4372" max="4372" width="4.88671875" style="67" customWidth="1"/>
    <col min="4373" max="4374" width="4.6640625" style="67" customWidth="1"/>
    <col min="4375" max="4375" width="5.109375" style="67" customWidth="1"/>
    <col min="4376" max="4376" width="4.6640625" style="67" customWidth="1"/>
    <col min="4377" max="4377" width="4.5546875" style="67" bestFit="1" customWidth="1"/>
    <col min="4378" max="4378" width="4.5546875" style="67" customWidth="1"/>
    <col min="4379" max="4379" width="5.33203125" style="67" customWidth="1"/>
    <col min="4380" max="4380" width="5" style="67" customWidth="1"/>
    <col min="4381" max="4381" width="6" style="67" customWidth="1"/>
    <col min="4382" max="4382" width="6.33203125" style="67" customWidth="1"/>
    <col min="4383" max="4608" width="8.88671875" style="67"/>
    <col min="4609" max="4609" width="3.44140625" style="67" customWidth="1"/>
    <col min="4610" max="4610" width="37" style="67" customWidth="1"/>
    <col min="4611" max="4611" width="4.5546875" style="67" customWidth="1"/>
    <col min="4612" max="4612" width="5.33203125" style="67" customWidth="1"/>
    <col min="4613" max="4613" width="4.6640625" style="67" customWidth="1"/>
    <col min="4614" max="4614" width="4.5546875" style="67" customWidth="1"/>
    <col min="4615" max="4615" width="4.88671875" style="67" customWidth="1"/>
    <col min="4616" max="4616" width="4.5546875" style="67" customWidth="1"/>
    <col min="4617" max="4617" width="5" style="67" customWidth="1"/>
    <col min="4618" max="4618" width="5.109375" style="67" customWidth="1"/>
    <col min="4619" max="4619" width="4.109375" style="67" customWidth="1"/>
    <col min="4620" max="4622" width="4.6640625" style="67" customWidth="1"/>
    <col min="4623" max="4623" width="5.33203125" style="67" customWidth="1"/>
    <col min="4624" max="4625" width="5" style="67" customWidth="1"/>
    <col min="4626" max="4626" width="4.6640625" style="67" customWidth="1"/>
    <col min="4627" max="4627" width="4.5546875" style="67" customWidth="1"/>
    <col min="4628" max="4628" width="4.88671875" style="67" customWidth="1"/>
    <col min="4629" max="4630" width="4.6640625" style="67" customWidth="1"/>
    <col min="4631" max="4631" width="5.109375" style="67" customWidth="1"/>
    <col min="4632" max="4632" width="4.6640625" style="67" customWidth="1"/>
    <col min="4633" max="4633" width="4.5546875" style="67" bestFit="1" customWidth="1"/>
    <col min="4634" max="4634" width="4.5546875" style="67" customWidth="1"/>
    <col min="4635" max="4635" width="5.33203125" style="67" customWidth="1"/>
    <col min="4636" max="4636" width="5" style="67" customWidth="1"/>
    <col min="4637" max="4637" width="6" style="67" customWidth="1"/>
    <col min="4638" max="4638" width="6.33203125" style="67" customWidth="1"/>
    <col min="4639" max="4864" width="8.88671875" style="67"/>
    <col min="4865" max="4865" width="3.44140625" style="67" customWidth="1"/>
    <col min="4866" max="4866" width="37" style="67" customWidth="1"/>
    <col min="4867" max="4867" width="4.5546875" style="67" customWidth="1"/>
    <col min="4868" max="4868" width="5.33203125" style="67" customWidth="1"/>
    <col min="4869" max="4869" width="4.6640625" style="67" customWidth="1"/>
    <col min="4870" max="4870" width="4.5546875" style="67" customWidth="1"/>
    <col min="4871" max="4871" width="4.88671875" style="67" customWidth="1"/>
    <col min="4872" max="4872" width="4.5546875" style="67" customWidth="1"/>
    <col min="4873" max="4873" width="5" style="67" customWidth="1"/>
    <col min="4874" max="4874" width="5.109375" style="67" customWidth="1"/>
    <col min="4875" max="4875" width="4.109375" style="67" customWidth="1"/>
    <col min="4876" max="4878" width="4.6640625" style="67" customWidth="1"/>
    <col min="4879" max="4879" width="5.33203125" style="67" customWidth="1"/>
    <col min="4880" max="4881" width="5" style="67" customWidth="1"/>
    <col min="4882" max="4882" width="4.6640625" style="67" customWidth="1"/>
    <col min="4883" max="4883" width="4.5546875" style="67" customWidth="1"/>
    <col min="4884" max="4884" width="4.88671875" style="67" customWidth="1"/>
    <col min="4885" max="4886" width="4.6640625" style="67" customWidth="1"/>
    <col min="4887" max="4887" width="5.109375" style="67" customWidth="1"/>
    <col min="4888" max="4888" width="4.6640625" style="67" customWidth="1"/>
    <col min="4889" max="4889" width="4.5546875" style="67" bestFit="1" customWidth="1"/>
    <col min="4890" max="4890" width="4.5546875" style="67" customWidth="1"/>
    <col min="4891" max="4891" width="5.33203125" style="67" customWidth="1"/>
    <col min="4892" max="4892" width="5" style="67" customWidth="1"/>
    <col min="4893" max="4893" width="6" style="67" customWidth="1"/>
    <col min="4894" max="4894" width="6.33203125" style="67" customWidth="1"/>
    <col min="4895" max="5120" width="8.88671875" style="67"/>
    <col min="5121" max="5121" width="3.44140625" style="67" customWidth="1"/>
    <col min="5122" max="5122" width="37" style="67" customWidth="1"/>
    <col min="5123" max="5123" width="4.5546875" style="67" customWidth="1"/>
    <col min="5124" max="5124" width="5.33203125" style="67" customWidth="1"/>
    <col min="5125" max="5125" width="4.6640625" style="67" customWidth="1"/>
    <col min="5126" max="5126" width="4.5546875" style="67" customWidth="1"/>
    <col min="5127" max="5127" width="4.88671875" style="67" customWidth="1"/>
    <col min="5128" max="5128" width="4.5546875" style="67" customWidth="1"/>
    <col min="5129" max="5129" width="5" style="67" customWidth="1"/>
    <col min="5130" max="5130" width="5.109375" style="67" customWidth="1"/>
    <col min="5131" max="5131" width="4.109375" style="67" customWidth="1"/>
    <col min="5132" max="5134" width="4.6640625" style="67" customWidth="1"/>
    <col min="5135" max="5135" width="5.33203125" style="67" customWidth="1"/>
    <col min="5136" max="5137" width="5" style="67" customWidth="1"/>
    <col min="5138" max="5138" width="4.6640625" style="67" customWidth="1"/>
    <col min="5139" max="5139" width="4.5546875" style="67" customWidth="1"/>
    <col min="5140" max="5140" width="4.88671875" style="67" customWidth="1"/>
    <col min="5141" max="5142" width="4.6640625" style="67" customWidth="1"/>
    <col min="5143" max="5143" width="5.109375" style="67" customWidth="1"/>
    <col min="5144" max="5144" width="4.6640625" style="67" customWidth="1"/>
    <col min="5145" max="5145" width="4.5546875" style="67" bestFit="1" customWidth="1"/>
    <col min="5146" max="5146" width="4.5546875" style="67" customWidth="1"/>
    <col min="5147" max="5147" width="5.33203125" style="67" customWidth="1"/>
    <col min="5148" max="5148" width="5" style="67" customWidth="1"/>
    <col min="5149" max="5149" width="6" style="67" customWidth="1"/>
    <col min="5150" max="5150" width="6.33203125" style="67" customWidth="1"/>
    <col min="5151" max="5376" width="8.88671875" style="67"/>
    <col min="5377" max="5377" width="3.44140625" style="67" customWidth="1"/>
    <col min="5378" max="5378" width="37" style="67" customWidth="1"/>
    <col min="5379" max="5379" width="4.5546875" style="67" customWidth="1"/>
    <col min="5380" max="5380" width="5.33203125" style="67" customWidth="1"/>
    <col min="5381" max="5381" width="4.6640625" style="67" customWidth="1"/>
    <col min="5382" max="5382" width="4.5546875" style="67" customWidth="1"/>
    <col min="5383" max="5383" width="4.88671875" style="67" customWidth="1"/>
    <col min="5384" max="5384" width="4.5546875" style="67" customWidth="1"/>
    <col min="5385" max="5385" width="5" style="67" customWidth="1"/>
    <col min="5386" max="5386" width="5.109375" style="67" customWidth="1"/>
    <col min="5387" max="5387" width="4.109375" style="67" customWidth="1"/>
    <col min="5388" max="5390" width="4.6640625" style="67" customWidth="1"/>
    <col min="5391" max="5391" width="5.33203125" style="67" customWidth="1"/>
    <col min="5392" max="5393" width="5" style="67" customWidth="1"/>
    <col min="5394" max="5394" width="4.6640625" style="67" customWidth="1"/>
    <col min="5395" max="5395" width="4.5546875" style="67" customWidth="1"/>
    <col min="5396" max="5396" width="4.88671875" style="67" customWidth="1"/>
    <col min="5397" max="5398" width="4.6640625" style="67" customWidth="1"/>
    <col min="5399" max="5399" width="5.109375" style="67" customWidth="1"/>
    <col min="5400" max="5400" width="4.6640625" style="67" customWidth="1"/>
    <col min="5401" max="5401" width="4.5546875" style="67" bestFit="1" customWidth="1"/>
    <col min="5402" max="5402" width="4.5546875" style="67" customWidth="1"/>
    <col min="5403" max="5403" width="5.33203125" style="67" customWidth="1"/>
    <col min="5404" max="5404" width="5" style="67" customWidth="1"/>
    <col min="5405" max="5405" width="6" style="67" customWidth="1"/>
    <col min="5406" max="5406" width="6.33203125" style="67" customWidth="1"/>
    <col min="5407" max="5632" width="8.88671875" style="67"/>
    <col min="5633" max="5633" width="3.44140625" style="67" customWidth="1"/>
    <col min="5634" max="5634" width="37" style="67" customWidth="1"/>
    <col min="5635" max="5635" width="4.5546875" style="67" customWidth="1"/>
    <col min="5636" max="5636" width="5.33203125" style="67" customWidth="1"/>
    <col min="5637" max="5637" width="4.6640625" style="67" customWidth="1"/>
    <col min="5638" max="5638" width="4.5546875" style="67" customWidth="1"/>
    <col min="5639" max="5639" width="4.88671875" style="67" customWidth="1"/>
    <col min="5640" max="5640" width="4.5546875" style="67" customWidth="1"/>
    <col min="5641" max="5641" width="5" style="67" customWidth="1"/>
    <col min="5642" max="5642" width="5.109375" style="67" customWidth="1"/>
    <col min="5643" max="5643" width="4.109375" style="67" customWidth="1"/>
    <col min="5644" max="5646" width="4.6640625" style="67" customWidth="1"/>
    <col min="5647" max="5647" width="5.33203125" style="67" customWidth="1"/>
    <col min="5648" max="5649" width="5" style="67" customWidth="1"/>
    <col min="5650" max="5650" width="4.6640625" style="67" customWidth="1"/>
    <col min="5651" max="5651" width="4.5546875" style="67" customWidth="1"/>
    <col min="5652" max="5652" width="4.88671875" style="67" customWidth="1"/>
    <col min="5653" max="5654" width="4.6640625" style="67" customWidth="1"/>
    <col min="5655" max="5655" width="5.109375" style="67" customWidth="1"/>
    <col min="5656" max="5656" width="4.6640625" style="67" customWidth="1"/>
    <col min="5657" max="5657" width="4.5546875" style="67" bestFit="1" customWidth="1"/>
    <col min="5658" max="5658" width="4.5546875" style="67" customWidth="1"/>
    <col min="5659" max="5659" width="5.33203125" style="67" customWidth="1"/>
    <col min="5660" max="5660" width="5" style="67" customWidth="1"/>
    <col min="5661" max="5661" width="6" style="67" customWidth="1"/>
    <col min="5662" max="5662" width="6.33203125" style="67" customWidth="1"/>
    <col min="5663" max="5888" width="8.88671875" style="67"/>
    <col min="5889" max="5889" width="3.44140625" style="67" customWidth="1"/>
    <col min="5890" max="5890" width="37" style="67" customWidth="1"/>
    <col min="5891" max="5891" width="4.5546875" style="67" customWidth="1"/>
    <col min="5892" max="5892" width="5.33203125" style="67" customWidth="1"/>
    <col min="5893" max="5893" width="4.6640625" style="67" customWidth="1"/>
    <col min="5894" max="5894" width="4.5546875" style="67" customWidth="1"/>
    <col min="5895" max="5895" width="4.88671875" style="67" customWidth="1"/>
    <col min="5896" max="5896" width="4.5546875" style="67" customWidth="1"/>
    <col min="5897" max="5897" width="5" style="67" customWidth="1"/>
    <col min="5898" max="5898" width="5.109375" style="67" customWidth="1"/>
    <col min="5899" max="5899" width="4.109375" style="67" customWidth="1"/>
    <col min="5900" max="5902" width="4.6640625" style="67" customWidth="1"/>
    <col min="5903" max="5903" width="5.33203125" style="67" customWidth="1"/>
    <col min="5904" max="5905" width="5" style="67" customWidth="1"/>
    <col min="5906" max="5906" width="4.6640625" style="67" customWidth="1"/>
    <col min="5907" max="5907" width="4.5546875" style="67" customWidth="1"/>
    <col min="5908" max="5908" width="4.88671875" style="67" customWidth="1"/>
    <col min="5909" max="5910" width="4.6640625" style="67" customWidth="1"/>
    <col min="5911" max="5911" width="5.109375" style="67" customWidth="1"/>
    <col min="5912" max="5912" width="4.6640625" style="67" customWidth="1"/>
    <col min="5913" max="5913" width="4.5546875" style="67" bestFit="1" customWidth="1"/>
    <col min="5914" max="5914" width="4.5546875" style="67" customWidth="1"/>
    <col min="5915" max="5915" width="5.33203125" style="67" customWidth="1"/>
    <col min="5916" max="5916" width="5" style="67" customWidth="1"/>
    <col min="5917" max="5917" width="6" style="67" customWidth="1"/>
    <col min="5918" max="5918" width="6.33203125" style="67" customWidth="1"/>
    <col min="5919" max="6144" width="8.88671875" style="67"/>
    <col min="6145" max="6145" width="3.44140625" style="67" customWidth="1"/>
    <col min="6146" max="6146" width="37" style="67" customWidth="1"/>
    <col min="6147" max="6147" width="4.5546875" style="67" customWidth="1"/>
    <col min="6148" max="6148" width="5.33203125" style="67" customWidth="1"/>
    <col min="6149" max="6149" width="4.6640625" style="67" customWidth="1"/>
    <col min="6150" max="6150" width="4.5546875" style="67" customWidth="1"/>
    <col min="6151" max="6151" width="4.88671875" style="67" customWidth="1"/>
    <col min="6152" max="6152" width="4.5546875" style="67" customWidth="1"/>
    <col min="6153" max="6153" width="5" style="67" customWidth="1"/>
    <col min="6154" max="6154" width="5.109375" style="67" customWidth="1"/>
    <col min="6155" max="6155" width="4.109375" style="67" customWidth="1"/>
    <col min="6156" max="6158" width="4.6640625" style="67" customWidth="1"/>
    <col min="6159" max="6159" width="5.33203125" style="67" customWidth="1"/>
    <col min="6160" max="6161" width="5" style="67" customWidth="1"/>
    <col min="6162" max="6162" width="4.6640625" style="67" customWidth="1"/>
    <col min="6163" max="6163" width="4.5546875" style="67" customWidth="1"/>
    <col min="6164" max="6164" width="4.88671875" style="67" customWidth="1"/>
    <col min="6165" max="6166" width="4.6640625" style="67" customWidth="1"/>
    <col min="6167" max="6167" width="5.109375" style="67" customWidth="1"/>
    <col min="6168" max="6168" width="4.6640625" style="67" customWidth="1"/>
    <col min="6169" max="6169" width="4.5546875" style="67" bestFit="1" customWidth="1"/>
    <col min="6170" max="6170" width="4.5546875" style="67" customWidth="1"/>
    <col min="6171" max="6171" width="5.33203125" style="67" customWidth="1"/>
    <col min="6172" max="6172" width="5" style="67" customWidth="1"/>
    <col min="6173" max="6173" width="6" style="67" customWidth="1"/>
    <col min="6174" max="6174" width="6.33203125" style="67" customWidth="1"/>
    <col min="6175" max="6400" width="8.88671875" style="67"/>
    <col min="6401" max="6401" width="3.44140625" style="67" customWidth="1"/>
    <col min="6402" max="6402" width="37" style="67" customWidth="1"/>
    <col min="6403" max="6403" width="4.5546875" style="67" customWidth="1"/>
    <col min="6404" max="6404" width="5.33203125" style="67" customWidth="1"/>
    <col min="6405" max="6405" width="4.6640625" style="67" customWidth="1"/>
    <col min="6406" max="6406" width="4.5546875" style="67" customWidth="1"/>
    <col min="6407" max="6407" width="4.88671875" style="67" customWidth="1"/>
    <col min="6408" max="6408" width="4.5546875" style="67" customWidth="1"/>
    <col min="6409" max="6409" width="5" style="67" customWidth="1"/>
    <col min="6410" max="6410" width="5.109375" style="67" customWidth="1"/>
    <col min="6411" max="6411" width="4.109375" style="67" customWidth="1"/>
    <col min="6412" max="6414" width="4.6640625" style="67" customWidth="1"/>
    <col min="6415" max="6415" width="5.33203125" style="67" customWidth="1"/>
    <col min="6416" max="6417" width="5" style="67" customWidth="1"/>
    <col min="6418" max="6418" width="4.6640625" style="67" customWidth="1"/>
    <col min="6419" max="6419" width="4.5546875" style="67" customWidth="1"/>
    <col min="6420" max="6420" width="4.88671875" style="67" customWidth="1"/>
    <col min="6421" max="6422" width="4.6640625" style="67" customWidth="1"/>
    <col min="6423" max="6423" width="5.109375" style="67" customWidth="1"/>
    <col min="6424" max="6424" width="4.6640625" style="67" customWidth="1"/>
    <col min="6425" max="6425" width="4.5546875" style="67" bestFit="1" customWidth="1"/>
    <col min="6426" max="6426" width="4.5546875" style="67" customWidth="1"/>
    <col min="6427" max="6427" width="5.33203125" style="67" customWidth="1"/>
    <col min="6428" max="6428" width="5" style="67" customWidth="1"/>
    <col min="6429" max="6429" width="6" style="67" customWidth="1"/>
    <col min="6430" max="6430" width="6.33203125" style="67" customWidth="1"/>
    <col min="6431" max="6656" width="8.88671875" style="67"/>
    <col min="6657" max="6657" width="3.44140625" style="67" customWidth="1"/>
    <col min="6658" max="6658" width="37" style="67" customWidth="1"/>
    <col min="6659" max="6659" width="4.5546875" style="67" customWidth="1"/>
    <col min="6660" max="6660" width="5.33203125" style="67" customWidth="1"/>
    <col min="6661" max="6661" width="4.6640625" style="67" customWidth="1"/>
    <col min="6662" max="6662" width="4.5546875" style="67" customWidth="1"/>
    <col min="6663" max="6663" width="4.88671875" style="67" customWidth="1"/>
    <col min="6664" max="6664" width="4.5546875" style="67" customWidth="1"/>
    <col min="6665" max="6665" width="5" style="67" customWidth="1"/>
    <col min="6666" max="6666" width="5.109375" style="67" customWidth="1"/>
    <col min="6667" max="6667" width="4.109375" style="67" customWidth="1"/>
    <col min="6668" max="6670" width="4.6640625" style="67" customWidth="1"/>
    <col min="6671" max="6671" width="5.33203125" style="67" customWidth="1"/>
    <col min="6672" max="6673" width="5" style="67" customWidth="1"/>
    <col min="6674" max="6674" width="4.6640625" style="67" customWidth="1"/>
    <col min="6675" max="6675" width="4.5546875" style="67" customWidth="1"/>
    <col min="6676" max="6676" width="4.88671875" style="67" customWidth="1"/>
    <col min="6677" max="6678" width="4.6640625" style="67" customWidth="1"/>
    <col min="6679" max="6679" width="5.109375" style="67" customWidth="1"/>
    <col min="6680" max="6680" width="4.6640625" style="67" customWidth="1"/>
    <col min="6681" max="6681" width="4.5546875" style="67" bestFit="1" customWidth="1"/>
    <col min="6682" max="6682" width="4.5546875" style="67" customWidth="1"/>
    <col min="6683" max="6683" width="5.33203125" style="67" customWidth="1"/>
    <col min="6684" max="6684" width="5" style="67" customWidth="1"/>
    <col min="6685" max="6685" width="6" style="67" customWidth="1"/>
    <col min="6686" max="6686" width="6.33203125" style="67" customWidth="1"/>
    <col min="6687" max="6912" width="8.88671875" style="67"/>
    <col min="6913" max="6913" width="3.44140625" style="67" customWidth="1"/>
    <col min="6914" max="6914" width="37" style="67" customWidth="1"/>
    <col min="6915" max="6915" width="4.5546875" style="67" customWidth="1"/>
    <col min="6916" max="6916" width="5.33203125" style="67" customWidth="1"/>
    <col min="6917" max="6917" width="4.6640625" style="67" customWidth="1"/>
    <col min="6918" max="6918" width="4.5546875" style="67" customWidth="1"/>
    <col min="6919" max="6919" width="4.88671875" style="67" customWidth="1"/>
    <col min="6920" max="6920" width="4.5546875" style="67" customWidth="1"/>
    <col min="6921" max="6921" width="5" style="67" customWidth="1"/>
    <col min="6922" max="6922" width="5.109375" style="67" customWidth="1"/>
    <col min="6923" max="6923" width="4.109375" style="67" customWidth="1"/>
    <col min="6924" max="6926" width="4.6640625" style="67" customWidth="1"/>
    <col min="6927" max="6927" width="5.33203125" style="67" customWidth="1"/>
    <col min="6928" max="6929" width="5" style="67" customWidth="1"/>
    <col min="6930" max="6930" width="4.6640625" style="67" customWidth="1"/>
    <col min="6931" max="6931" width="4.5546875" style="67" customWidth="1"/>
    <col min="6932" max="6932" width="4.88671875" style="67" customWidth="1"/>
    <col min="6933" max="6934" width="4.6640625" style="67" customWidth="1"/>
    <col min="6935" max="6935" width="5.109375" style="67" customWidth="1"/>
    <col min="6936" max="6936" width="4.6640625" style="67" customWidth="1"/>
    <col min="6937" max="6937" width="4.5546875" style="67" bestFit="1" customWidth="1"/>
    <col min="6938" max="6938" width="4.5546875" style="67" customWidth="1"/>
    <col min="6939" max="6939" width="5.33203125" style="67" customWidth="1"/>
    <col min="6940" max="6940" width="5" style="67" customWidth="1"/>
    <col min="6941" max="6941" width="6" style="67" customWidth="1"/>
    <col min="6942" max="6942" width="6.33203125" style="67" customWidth="1"/>
    <col min="6943" max="7168" width="8.88671875" style="67"/>
    <col min="7169" max="7169" width="3.44140625" style="67" customWidth="1"/>
    <col min="7170" max="7170" width="37" style="67" customWidth="1"/>
    <col min="7171" max="7171" width="4.5546875" style="67" customWidth="1"/>
    <col min="7172" max="7172" width="5.33203125" style="67" customWidth="1"/>
    <col min="7173" max="7173" width="4.6640625" style="67" customWidth="1"/>
    <col min="7174" max="7174" width="4.5546875" style="67" customWidth="1"/>
    <col min="7175" max="7175" width="4.88671875" style="67" customWidth="1"/>
    <col min="7176" max="7176" width="4.5546875" style="67" customWidth="1"/>
    <col min="7177" max="7177" width="5" style="67" customWidth="1"/>
    <col min="7178" max="7178" width="5.109375" style="67" customWidth="1"/>
    <col min="7179" max="7179" width="4.109375" style="67" customWidth="1"/>
    <col min="7180" max="7182" width="4.6640625" style="67" customWidth="1"/>
    <col min="7183" max="7183" width="5.33203125" style="67" customWidth="1"/>
    <col min="7184" max="7185" width="5" style="67" customWidth="1"/>
    <col min="7186" max="7186" width="4.6640625" style="67" customWidth="1"/>
    <col min="7187" max="7187" width="4.5546875" style="67" customWidth="1"/>
    <col min="7188" max="7188" width="4.88671875" style="67" customWidth="1"/>
    <col min="7189" max="7190" width="4.6640625" style="67" customWidth="1"/>
    <col min="7191" max="7191" width="5.109375" style="67" customWidth="1"/>
    <col min="7192" max="7192" width="4.6640625" style="67" customWidth="1"/>
    <col min="7193" max="7193" width="4.5546875" style="67" bestFit="1" customWidth="1"/>
    <col min="7194" max="7194" width="4.5546875" style="67" customWidth="1"/>
    <col min="7195" max="7195" width="5.33203125" style="67" customWidth="1"/>
    <col min="7196" max="7196" width="5" style="67" customWidth="1"/>
    <col min="7197" max="7197" width="6" style="67" customWidth="1"/>
    <col min="7198" max="7198" width="6.33203125" style="67" customWidth="1"/>
    <col min="7199" max="7424" width="8.88671875" style="67"/>
    <col min="7425" max="7425" width="3.44140625" style="67" customWidth="1"/>
    <col min="7426" max="7426" width="37" style="67" customWidth="1"/>
    <col min="7427" max="7427" width="4.5546875" style="67" customWidth="1"/>
    <col min="7428" max="7428" width="5.33203125" style="67" customWidth="1"/>
    <col min="7429" max="7429" width="4.6640625" style="67" customWidth="1"/>
    <col min="7430" max="7430" width="4.5546875" style="67" customWidth="1"/>
    <col min="7431" max="7431" width="4.88671875" style="67" customWidth="1"/>
    <col min="7432" max="7432" width="4.5546875" style="67" customWidth="1"/>
    <col min="7433" max="7433" width="5" style="67" customWidth="1"/>
    <col min="7434" max="7434" width="5.109375" style="67" customWidth="1"/>
    <col min="7435" max="7435" width="4.109375" style="67" customWidth="1"/>
    <col min="7436" max="7438" width="4.6640625" style="67" customWidth="1"/>
    <col min="7439" max="7439" width="5.33203125" style="67" customWidth="1"/>
    <col min="7440" max="7441" width="5" style="67" customWidth="1"/>
    <col min="7442" max="7442" width="4.6640625" style="67" customWidth="1"/>
    <col min="7443" max="7443" width="4.5546875" style="67" customWidth="1"/>
    <col min="7444" max="7444" width="4.88671875" style="67" customWidth="1"/>
    <col min="7445" max="7446" width="4.6640625" style="67" customWidth="1"/>
    <col min="7447" max="7447" width="5.109375" style="67" customWidth="1"/>
    <col min="7448" max="7448" width="4.6640625" style="67" customWidth="1"/>
    <col min="7449" max="7449" width="4.5546875" style="67" bestFit="1" customWidth="1"/>
    <col min="7450" max="7450" width="4.5546875" style="67" customWidth="1"/>
    <col min="7451" max="7451" width="5.33203125" style="67" customWidth="1"/>
    <col min="7452" max="7452" width="5" style="67" customWidth="1"/>
    <col min="7453" max="7453" width="6" style="67" customWidth="1"/>
    <col min="7454" max="7454" width="6.33203125" style="67" customWidth="1"/>
    <col min="7455" max="7680" width="8.88671875" style="67"/>
    <col min="7681" max="7681" width="3.44140625" style="67" customWidth="1"/>
    <col min="7682" max="7682" width="37" style="67" customWidth="1"/>
    <col min="7683" max="7683" width="4.5546875" style="67" customWidth="1"/>
    <col min="7684" max="7684" width="5.33203125" style="67" customWidth="1"/>
    <col min="7685" max="7685" width="4.6640625" style="67" customWidth="1"/>
    <col min="7686" max="7686" width="4.5546875" style="67" customWidth="1"/>
    <col min="7687" max="7687" width="4.88671875" style="67" customWidth="1"/>
    <col min="7688" max="7688" width="4.5546875" style="67" customWidth="1"/>
    <col min="7689" max="7689" width="5" style="67" customWidth="1"/>
    <col min="7690" max="7690" width="5.109375" style="67" customWidth="1"/>
    <col min="7691" max="7691" width="4.109375" style="67" customWidth="1"/>
    <col min="7692" max="7694" width="4.6640625" style="67" customWidth="1"/>
    <col min="7695" max="7695" width="5.33203125" style="67" customWidth="1"/>
    <col min="7696" max="7697" width="5" style="67" customWidth="1"/>
    <col min="7698" max="7698" width="4.6640625" style="67" customWidth="1"/>
    <col min="7699" max="7699" width="4.5546875" style="67" customWidth="1"/>
    <col min="7700" max="7700" width="4.88671875" style="67" customWidth="1"/>
    <col min="7701" max="7702" width="4.6640625" style="67" customWidth="1"/>
    <col min="7703" max="7703" width="5.109375" style="67" customWidth="1"/>
    <col min="7704" max="7704" width="4.6640625" style="67" customWidth="1"/>
    <col min="7705" max="7705" width="4.5546875" style="67" bestFit="1" customWidth="1"/>
    <col min="7706" max="7706" width="4.5546875" style="67" customWidth="1"/>
    <col min="7707" max="7707" width="5.33203125" style="67" customWidth="1"/>
    <col min="7708" max="7708" width="5" style="67" customWidth="1"/>
    <col min="7709" max="7709" width="6" style="67" customWidth="1"/>
    <col min="7710" max="7710" width="6.33203125" style="67" customWidth="1"/>
    <col min="7711" max="7936" width="8.88671875" style="67"/>
    <col min="7937" max="7937" width="3.44140625" style="67" customWidth="1"/>
    <col min="7938" max="7938" width="37" style="67" customWidth="1"/>
    <col min="7939" max="7939" width="4.5546875" style="67" customWidth="1"/>
    <col min="7940" max="7940" width="5.33203125" style="67" customWidth="1"/>
    <col min="7941" max="7941" width="4.6640625" style="67" customWidth="1"/>
    <col min="7942" max="7942" width="4.5546875" style="67" customWidth="1"/>
    <col min="7943" max="7943" width="4.88671875" style="67" customWidth="1"/>
    <col min="7944" max="7944" width="4.5546875" style="67" customWidth="1"/>
    <col min="7945" max="7945" width="5" style="67" customWidth="1"/>
    <col min="7946" max="7946" width="5.109375" style="67" customWidth="1"/>
    <col min="7947" max="7947" width="4.109375" style="67" customWidth="1"/>
    <col min="7948" max="7950" width="4.6640625" style="67" customWidth="1"/>
    <col min="7951" max="7951" width="5.33203125" style="67" customWidth="1"/>
    <col min="7952" max="7953" width="5" style="67" customWidth="1"/>
    <col min="7954" max="7954" width="4.6640625" style="67" customWidth="1"/>
    <col min="7955" max="7955" width="4.5546875" style="67" customWidth="1"/>
    <col min="7956" max="7956" width="4.88671875" style="67" customWidth="1"/>
    <col min="7957" max="7958" width="4.6640625" style="67" customWidth="1"/>
    <col min="7959" max="7959" width="5.109375" style="67" customWidth="1"/>
    <col min="7960" max="7960" width="4.6640625" style="67" customWidth="1"/>
    <col min="7961" max="7961" width="4.5546875" style="67" bestFit="1" customWidth="1"/>
    <col min="7962" max="7962" width="4.5546875" style="67" customWidth="1"/>
    <col min="7963" max="7963" width="5.33203125" style="67" customWidth="1"/>
    <col min="7964" max="7964" width="5" style="67" customWidth="1"/>
    <col min="7965" max="7965" width="6" style="67" customWidth="1"/>
    <col min="7966" max="7966" width="6.33203125" style="67" customWidth="1"/>
    <col min="7967" max="8192" width="8.88671875" style="67"/>
    <col min="8193" max="8193" width="3.44140625" style="67" customWidth="1"/>
    <col min="8194" max="8194" width="37" style="67" customWidth="1"/>
    <col min="8195" max="8195" width="4.5546875" style="67" customWidth="1"/>
    <col min="8196" max="8196" width="5.33203125" style="67" customWidth="1"/>
    <col min="8197" max="8197" width="4.6640625" style="67" customWidth="1"/>
    <col min="8198" max="8198" width="4.5546875" style="67" customWidth="1"/>
    <col min="8199" max="8199" width="4.88671875" style="67" customWidth="1"/>
    <col min="8200" max="8200" width="4.5546875" style="67" customWidth="1"/>
    <col min="8201" max="8201" width="5" style="67" customWidth="1"/>
    <col min="8202" max="8202" width="5.109375" style="67" customWidth="1"/>
    <col min="8203" max="8203" width="4.109375" style="67" customWidth="1"/>
    <col min="8204" max="8206" width="4.6640625" style="67" customWidth="1"/>
    <col min="8207" max="8207" width="5.33203125" style="67" customWidth="1"/>
    <col min="8208" max="8209" width="5" style="67" customWidth="1"/>
    <col min="8210" max="8210" width="4.6640625" style="67" customWidth="1"/>
    <col min="8211" max="8211" width="4.5546875" style="67" customWidth="1"/>
    <col min="8212" max="8212" width="4.88671875" style="67" customWidth="1"/>
    <col min="8213" max="8214" width="4.6640625" style="67" customWidth="1"/>
    <col min="8215" max="8215" width="5.109375" style="67" customWidth="1"/>
    <col min="8216" max="8216" width="4.6640625" style="67" customWidth="1"/>
    <col min="8217" max="8217" width="4.5546875" style="67" bestFit="1" customWidth="1"/>
    <col min="8218" max="8218" width="4.5546875" style="67" customWidth="1"/>
    <col min="8219" max="8219" width="5.33203125" style="67" customWidth="1"/>
    <col min="8220" max="8220" width="5" style="67" customWidth="1"/>
    <col min="8221" max="8221" width="6" style="67" customWidth="1"/>
    <col min="8222" max="8222" width="6.33203125" style="67" customWidth="1"/>
    <col min="8223" max="8448" width="8.88671875" style="67"/>
    <col min="8449" max="8449" width="3.44140625" style="67" customWidth="1"/>
    <col min="8450" max="8450" width="37" style="67" customWidth="1"/>
    <col min="8451" max="8451" width="4.5546875" style="67" customWidth="1"/>
    <col min="8452" max="8452" width="5.33203125" style="67" customWidth="1"/>
    <col min="8453" max="8453" width="4.6640625" style="67" customWidth="1"/>
    <col min="8454" max="8454" width="4.5546875" style="67" customWidth="1"/>
    <col min="8455" max="8455" width="4.88671875" style="67" customWidth="1"/>
    <col min="8456" max="8456" width="4.5546875" style="67" customWidth="1"/>
    <col min="8457" max="8457" width="5" style="67" customWidth="1"/>
    <col min="8458" max="8458" width="5.109375" style="67" customWidth="1"/>
    <col min="8459" max="8459" width="4.109375" style="67" customWidth="1"/>
    <col min="8460" max="8462" width="4.6640625" style="67" customWidth="1"/>
    <col min="8463" max="8463" width="5.33203125" style="67" customWidth="1"/>
    <col min="8464" max="8465" width="5" style="67" customWidth="1"/>
    <col min="8466" max="8466" width="4.6640625" style="67" customWidth="1"/>
    <col min="8467" max="8467" width="4.5546875" style="67" customWidth="1"/>
    <col min="8468" max="8468" width="4.88671875" style="67" customWidth="1"/>
    <col min="8469" max="8470" width="4.6640625" style="67" customWidth="1"/>
    <col min="8471" max="8471" width="5.109375" style="67" customWidth="1"/>
    <col min="8472" max="8472" width="4.6640625" style="67" customWidth="1"/>
    <col min="8473" max="8473" width="4.5546875" style="67" bestFit="1" customWidth="1"/>
    <col min="8474" max="8474" width="4.5546875" style="67" customWidth="1"/>
    <col min="8475" max="8475" width="5.33203125" style="67" customWidth="1"/>
    <col min="8476" max="8476" width="5" style="67" customWidth="1"/>
    <col min="8477" max="8477" width="6" style="67" customWidth="1"/>
    <col min="8478" max="8478" width="6.33203125" style="67" customWidth="1"/>
    <col min="8479" max="8704" width="8.88671875" style="67"/>
    <col min="8705" max="8705" width="3.44140625" style="67" customWidth="1"/>
    <col min="8706" max="8706" width="37" style="67" customWidth="1"/>
    <col min="8707" max="8707" width="4.5546875" style="67" customWidth="1"/>
    <col min="8708" max="8708" width="5.33203125" style="67" customWidth="1"/>
    <col min="8709" max="8709" width="4.6640625" style="67" customWidth="1"/>
    <col min="8710" max="8710" width="4.5546875" style="67" customWidth="1"/>
    <col min="8711" max="8711" width="4.88671875" style="67" customWidth="1"/>
    <col min="8712" max="8712" width="4.5546875" style="67" customWidth="1"/>
    <col min="8713" max="8713" width="5" style="67" customWidth="1"/>
    <col min="8714" max="8714" width="5.109375" style="67" customWidth="1"/>
    <col min="8715" max="8715" width="4.109375" style="67" customWidth="1"/>
    <col min="8716" max="8718" width="4.6640625" style="67" customWidth="1"/>
    <col min="8719" max="8719" width="5.33203125" style="67" customWidth="1"/>
    <col min="8720" max="8721" width="5" style="67" customWidth="1"/>
    <col min="8722" max="8722" width="4.6640625" style="67" customWidth="1"/>
    <col min="8723" max="8723" width="4.5546875" style="67" customWidth="1"/>
    <col min="8724" max="8724" width="4.88671875" style="67" customWidth="1"/>
    <col min="8725" max="8726" width="4.6640625" style="67" customWidth="1"/>
    <col min="8727" max="8727" width="5.109375" style="67" customWidth="1"/>
    <col min="8728" max="8728" width="4.6640625" style="67" customWidth="1"/>
    <col min="8729" max="8729" width="4.5546875" style="67" bestFit="1" customWidth="1"/>
    <col min="8730" max="8730" width="4.5546875" style="67" customWidth="1"/>
    <col min="8731" max="8731" width="5.33203125" style="67" customWidth="1"/>
    <col min="8732" max="8732" width="5" style="67" customWidth="1"/>
    <col min="8733" max="8733" width="6" style="67" customWidth="1"/>
    <col min="8734" max="8734" width="6.33203125" style="67" customWidth="1"/>
    <col min="8735" max="8960" width="8.88671875" style="67"/>
    <col min="8961" max="8961" width="3.44140625" style="67" customWidth="1"/>
    <col min="8962" max="8962" width="37" style="67" customWidth="1"/>
    <col min="8963" max="8963" width="4.5546875" style="67" customWidth="1"/>
    <col min="8964" max="8964" width="5.33203125" style="67" customWidth="1"/>
    <col min="8965" max="8965" width="4.6640625" style="67" customWidth="1"/>
    <col min="8966" max="8966" width="4.5546875" style="67" customWidth="1"/>
    <col min="8967" max="8967" width="4.88671875" style="67" customWidth="1"/>
    <col min="8968" max="8968" width="4.5546875" style="67" customWidth="1"/>
    <col min="8969" max="8969" width="5" style="67" customWidth="1"/>
    <col min="8970" max="8970" width="5.109375" style="67" customWidth="1"/>
    <col min="8971" max="8971" width="4.109375" style="67" customWidth="1"/>
    <col min="8972" max="8974" width="4.6640625" style="67" customWidth="1"/>
    <col min="8975" max="8975" width="5.33203125" style="67" customWidth="1"/>
    <col min="8976" max="8977" width="5" style="67" customWidth="1"/>
    <col min="8978" max="8978" width="4.6640625" style="67" customWidth="1"/>
    <col min="8979" max="8979" width="4.5546875" style="67" customWidth="1"/>
    <col min="8980" max="8980" width="4.88671875" style="67" customWidth="1"/>
    <col min="8981" max="8982" width="4.6640625" style="67" customWidth="1"/>
    <col min="8983" max="8983" width="5.109375" style="67" customWidth="1"/>
    <col min="8984" max="8984" width="4.6640625" style="67" customWidth="1"/>
    <col min="8985" max="8985" width="4.5546875" style="67" bestFit="1" customWidth="1"/>
    <col min="8986" max="8986" width="4.5546875" style="67" customWidth="1"/>
    <col min="8987" max="8987" width="5.33203125" style="67" customWidth="1"/>
    <col min="8988" max="8988" width="5" style="67" customWidth="1"/>
    <col min="8989" max="8989" width="6" style="67" customWidth="1"/>
    <col min="8990" max="8990" width="6.33203125" style="67" customWidth="1"/>
    <col min="8991" max="9216" width="8.88671875" style="67"/>
    <col min="9217" max="9217" width="3.44140625" style="67" customWidth="1"/>
    <col min="9218" max="9218" width="37" style="67" customWidth="1"/>
    <col min="9219" max="9219" width="4.5546875" style="67" customWidth="1"/>
    <col min="9220" max="9220" width="5.33203125" style="67" customWidth="1"/>
    <col min="9221" max="9221" width="4.6640625" style="67" customWidth="1"/>
    <col min="9222" max="9222" width="4.5546875" style="67" customWidth="1"/>
    <col min="9223" max="9223" width="4.88671875" style="67" customWidth="1"/>
    <col min="9224" max="9224" width="4.5546875" style="67" customWidth="1"/>
    <col min="9225" max="9225" width="5" style="67" customWidth="1"/>
    <col min="9226" max="9226" width="5.109375" style="67" customWidth="1"/>
    <col min="9227" max="9227" width="4.109375" style="67" customWidth="1"/>
    <col min="9228" max="9230" width="4.6640625" style="67" customWidth="1"/>
    <col min="9231" max="9231" width="5.33203125" style="67" customWidth="1"/>
    <col min="9232" max="9233" width="5" style="67" customWidth="1"/>
    <col min="9234" max="9234" width="4.6640625" style="67" customWidth="1"/>
    <col min="9235" max="9235" width="4.5546875" style="67" customWidth="1"/>
    <col min="9236" max="9236" width="4.88671875" style="67" customWidth="1"/>
    <col min="9237" max="9238" width="4.6640625" style="67" customWidth="1"/>
    <col min="9239" max="9239" width="5.109375" style="67" customWidth="1"/>
    <col min="9240" max="9240" width="4.6640625" style="67" customWidth="1"/>
    <col min="9241" max="9241" width="4.5546875" style="67" bestFit="1" customWidth="1"/>
    <col min="9242" max="9242" width="4.5546875" style="67" customWidth="1"/>
    <col min="9243" max="9243" width="5.33203125" style="67" customWidth="1"/>
    <col min="9244" max="9244" width="5" style="67" customWidth="1"/>
    <col min="9245" max="9245" width="6" style="67" customWidth="1"/>
    <col min="9246" max="9246" width="6.33203125" style="67" customWidth="1"/>
    <col min="9247" max="9472" width="8.88671875" style="67"/>
    <col min="9473" max="9473" width="3.44140625" style="67" customWidth="1"/>
    <col min="9474" max="9474" width="37" style="67" customWidth="1"/>
    <col min="9475" max="9475" width="4.5546875" style="67" customWidth="1"/>
    <col min="9476" max="9476" width="5.33203125" style="67" customWidth="1"/>
    <col min="9477" max="9477" width="4.6640625" style="67" customWidth="1"/>
    <col min="9478" max="9478" width="4.5546875" style="67" customWidth="1"/>
    <col min="9479" max="9479" width="4.88671875" style="67" customWidth="1"/>
    <col min="9480" max="9480" width="4.5546875" style="67" customWidth="1"/>
    <col min="9481" max="9481" width="5" style="67" customWidth="1"/>
    <col min="9482" max="9482" width="5.109375" style="67" customWidth="1"/>
    <col min="9483" max="9483" width="4.109375" style="67" customWidth="1"/>
    <col min="9484" max="9486" width="4.6640625" style="67" customWidth="1"/>
    <col min="9487" max="9487" width="5.33203125" style="67" customWidth="1"/>
    <col min="9488" max="9489" width="5" style="67" customWidth="1"/>
    <col min="9490" max="9490" width="4.6640625" style="67" customWidth="1"/>
    <col min="9491" max="9491" width="4.5546875" style="67" customWidth="1"/>
    <col min="9492" max="9492" width="4.88671875" style="67" customWidth="1"/>
    <col min="9493" max="9494" width="4.6640625" style="67" customWidth="1"/>
    <col min="9495" max="9495" width="5.109375" style="67" customWidth="1"/>
    <col min="9496" max="9496" width="4.6640625" style="67" customWidth="1"/>
    <col min="9497" max="9497" width="4.5546875" style="67" bestFit="1" customWidth="1"/>
    <col min="9498" max="9498" width="4.5546875" style="67" customWidth="1"/>
    <col min="9499" max="9499" width="5.33203125" style="67" customWidth="1"/>
    <col min="9500" max="9500" width="5" style="67" customWidth="1"/>
    <col min="9501" max="9501" width="6" style="67" customWidth="1"/>
    <col min="9502" max="9502" width="6.33203125" style="67" customWidth="1"/>
    <col min="9503" max="9728" width="8.88671875" style="67"/>
    <col min="9729" max="9729" width="3.44140625" style="67" customWidth="1"/>
    <col min="9730" max="9730" width="37" style="67" customWidth="1"/>
    <col min="9731" max="9731" width="4.5546875" style="67" customWidth="1"/>
    <col min="9732" max="9732" width="5.33203125" style="67" customWidth="1"/>
    <col min="9733" max="9733" width="4.6640625" style="67" customWidth="1"/>
    <col min="9734" max="9734" width="4.5546875" style="67" customWidth="1"/>
    <col min="9735" max="9735" width="4.88671875" style="67" customWidth="1"/>
    <col min="9736" max="9736" width="4.5546875" style="67" customWidth="1"/>
    <col min="9737" max="9737" width="5" style="67" customWidth="1"/>
    <col min="9738" max="9738" width="5.109375" style="67" customWidth="1"/>
    <col min="9739" max="9739" width="4.109375" style="67" customWidth="1"/>
    <col min="9740" max="9742" width="4.6640625" style="67" customWidth="1"/>
    <col min="9743" max="9743" width="5.33203125" style="67" customWidth="1"/>
    <col min="9744" max="9745" width="5" style="67" customWidth="1"/>
    <col min="9746" max="9746" width="4.6640625" style="67" customWidth="1"/>
    <col min="9747" max="9747" width="4.5546875" style="67" customWidth="1"/>
    <col min="9748" max="9748" width="4.88671875" style="67" customWidth="1"/>
    <col min="9749" max="9750" width="4.6640625" style="67" customWidth="1"/>
    <col min="9751" max="9751" width="5.109375" style="67" customWidth="1"/>
    <col min="9752" max="9752" width="4.6640625" style="67" customWidth="1"/>
    <col min="9753" max="9753" width="4.5546875" style="67" bestFit="1" customWidth="1"/>
    <col min="9754" max="9754" width="4.5546875" style="67" customWidth="1"/>
    <col min="9755" max="9755" width="5.33203125" style="67" customWidth="1"/>
    <col min="9756" max="9756" width="5" style="67" customWidth="1"/>
    <col min="9757" max="9757" width="6" style="67" customWidth="1"/>
    <col min="9758" max="9758" width="6.33203125" style="67" customWidth="1"/>
    <col min="9759" max="9984" width="8.88671875" style="67"/>
    <col min="9985" max="9985" width="3.44140625" style="67" customWidth="1"/>
    <col min="9986" max="9986" width="37" style="67" customWidth="1"/>
    <col min="9987" max="9987" width="4.5546875" style="67" customWidth="1"/>
    <col min="9988" max="9988" width="5.33203125" style="67" customWidth="1"/>
    <col min="9989" max="9989" width="4.6640625" style="67" customWidth="1"/>
    <col min="9990" max="9990" width="4.5546875" style="67" customWidth="1"/>
    <col min="9991" max="9991" width="4.88671875" style="67" customWidth="1"/>
    <col min="9992" max="9992" width="4.5546875" style="67" customWidth="1"/>
    <col min="9993" max="9993" width="5" style="67" customWidth="1"/>
    <col min="9994" max="9994" width="5.109375" style="67" customWidth="1"/>
    <col min="9995" max="9995" width="4.109375" style="67" customWidth="1"/>
    <col min="9996" max="9998" width="4.6640625" style="67" customWidth="1"/>
    <col min="9999" max="9999" width="5.33203125" style="67" customWidth="1"/>
    <col min="10000" max="10001" width="5" style="67" customWidth="1"/>
    <col min="10002" max="10002" width="4.6640625" style="67" customWidth="1"/>
    <col min="10003" max="10003" width="4.5546875" style="67" customWidth="1"/>
    <col min="10004" max="10004" width="4.88671875" style="67" customWidth="1"/>
    <col min="10005" max="10006" width="4.6640625" style="67" customWidth="1"/>
    <col min="10007" max="10007" width="5.109375" style="67" customWidth="1"/>
    <col min="10008" max="10008" width="4.6640625" style="67" customWidth="1"/>
    <col min="10009" max="10009" width="4.5546875" style="67" bestFit="1" customWidth="1"/>
    <col min="10010" max="10010" width="4.5546875" style="67" customWidth="1"/>
    <col min="10011" max="10011" width="5.33203125" style="67" customWidth="1"/>
    <col min="10012" max="10012" width="5" style="67" customWidth="1"/>
    <col min="10013" max="10013" width="6" style="67" customWidth="1"/>
    <col min="10014" max="10014" width="6.33203125" style="67" customWidth="1"/>
    <col min="10015" max="10240" width="8.88671875" style="67"/>
    <col min="10241" max="10241" width="3.44140625" style="67" customWidth="1"/>
    <col min="10242" max="10242" width="37" style="67" customWidth="1"/>
    <col min="10243" max="10243" width="4.5546875" style="67" customWidth="1"/>
    <col min="10244" max="10244" width="5.33203125" style="67" customWidth="1"/>
    <col min="10245" max="10245" width="4.6640625" style="67" customWidth="1"/>
    <col min="10246" max="10246" width="4.5546875" style="67" customWidth="1"/>
    <col min="10247" max="10247" width="4.88671875" style="67" customWidth="1"/>
    <col min="10248" max="10248" width="4.5546875" style="67" customWidth="1"/>
    <col min="10249" max="10249" width="5" style="67" customWidth="1"/>
    <col min="10250" max="10250" width="5.109375" style="67" customWidth="1"/>
    <col min="10251" max="10251" width="4.109375" style="67" customWidth="1"/>
    <col min="10252" max="10254" width="4.6640625" style="67" customWidth="1"/>
    <col min="10255" max="10255" width="5.33203125" style="67" customWidth="1"/>
    <col min="10256" max="10257" width="5" style="67" customWidth="1"/>
    <col min="10258" max="10258" width="4.6640625" style="67" customWidth="1"/>
    <col min="10259" max="10259" width="4.5546875" style="67" customWidth="1"/>
    <col min="10260" max="10260" width="4.88671875" style="67" customWidth="1"/>
    <col min="10261" max="10262" width="4.6640625" style="67" customWidth="1"/>
    <col min="10263" max="10263" width="5.109375" style="67" customWidth="1"/>
    <col min="10264" max="10264" width="4.6640625" style="67" customWidth="1"/>
    <col min="10265" max="10265" width="4.5546875" style="67" bestFit="1" customWidth="1"/>
    <col min="10266" max="10266" width="4.5546875" style="67" customWidth="1"/>
    <col min="10267" max="10267" width="5.33203125" style="67" customWidth="1"/>
    <col min="10268" max="10268" width="5" style="67" customWidth="1"/>
    <col min="10269" max="10269" width="6" style="67" customWidth="1"/>
    <col min="10270" max="10270" width="6.33203125" style="67" customWidth="1"/>
    <col min="10271" max="10496" width="8.88671875" style="67"/>
    <col min="10497" max="10497" width="3.44140625" style="67" customWidth="1"/>
    <col min="10498" max="10498" width="37" style="67" customWidth="1"/>
    <col min="10499" max="10499" width="4.5546875" style="67" customWidth="1"/>
    <col min="10500" max="10500" width="5.33203125" style="67" customWidth="1"/>
    <col min="10501" max="10501" width="4.6640625" style="67" customWidth="1"/>
    <col min="10502" max="10502" width="4.5546875" style="67" customWidth="1"/>
    <col min="10503" max="10503" width="4.88671875" style="67" customWidth="1"/>
    <col min="10504" max="10504" width="4.5546875" style="67" customWidth="1"/>
    <col min="10505" max="10505" width="5" style="67" customWidth="1"/>
    <col min="10506" max="10506" width="5.109375" style="67" customWidth="1"/>
    <col min="10507" max="10507" width="4.109375" style="67" customWidth="1"/>
    <col min="10508" max="10510" width="4.6640625" style="67" customWidth="1"/>
    <col min="10511" max="10511" width="5.33203125" style="67" customWidth="1"/>
    <col min="10512" max="10513" width="5" style="67" customWidth="1"/>
    <col min="10514" max="10514" width="4.6640625" style="67" customWidth="1"/>
    <col min="10515" max="10515" width="4.5546875" style="67" customWidth="1"/>
    <col min="10516" max="10516" width="4.88671875" style="67" customWidth="1"/>
    <col min="10517" max="10518" width="4.6640625" style="67" customWidth="1"/>
    <col min="10519" max="10519" width="5.109375" style="67" customWidth="1"/>
    <col min="10520" max="10520" width="4.6640625" style="67" customWidth="1"/>
    <col min="10521" max="10521" width="4.5546875" style="67" bestFit="1" customWidth="1"/>
    <col min="10522" max="10522" width="4.5546875" style="67" customWidth="1"/>
    <col min="10523" max="10523" width="5.33203125" style="67" customWidth="1"/>
    <col min="10524" max="10524" width="5" style="67" customWidth="1"/>
    <col min="10525" max="10525" width="6" style="67" customWidth="1"/>
    <col min="10526" max="10526" width="6.33203125" style="67" customWidth="1"/>
    <col min="10527" max="10752" width="8.88671875" style="67"/>
    <col min="10753" max="10753" width="3.44140625" style="67" customWidth="1"/>
    <col min="10754" max="10754" width="37" style="67" customWidth="1"/>
    <col min="10755" max="10755" width="4.5546875" style="67" customWidth="1"/>
    <col min="10756" max="10756" width="5.33203125" style="67" customWidth="1"/>
    <col min="10757" max="10757" width="4.6640625" style="67" customWidth="1"/>
    <col min="10758" max="10758" width="4.5546875" style="67" customWidth="1"/>
    <col min="10759" max="10759" width="4.88671875" style="67" customWidth="1"/>
    <col min="10760" max="10760" width="4.5546875" style="67" customWidth="1"/>
    <col min="10761" max="10761" width="5" style="67" customWidth="1"/>
    <col min="10762" max="10762" width="5.109375" style="67" customWidth="1"/>
    <col min="10763" max="10763" width="4.109375" style="67" customWidth="1"/>
    <col min="10764" max="10766" width="4.6640625" style="67" customWidth="1"/>
    <col min="10767" max="10767" width="5.33203125" style="67" customWidth="1"/>
    <col min="10768" max="10769" width="5" style="67" customWidth="1"/>
    <col min="10770" max="10770" width="4.6640625" style="67" customWidth="1"/>
    <col min="10771" max="10771" width="4.5546875" style="67" customWidth="1"/>
    <col min="10772" max="10772" width="4.88671875" style="67" customWidth="1"/>
    <col min="10773" max="10774" width="4.6640625" style="67" customWidth="1"/>
    <col min="10775" max="10775" width="5.109375" style="67" customWidth="1"/>
    <col min="10776" max="10776" width="4.6640625" style="67" customWidth="1"/>
    <col min="10777" max="10777" width="4.5546875" style="67" bestFit="1" customWidth="1"/>
    <col min="10778" max="10778" width="4.5546875" style="67" customWidth="1"/>
    <col min="10779" max="10779" width="5.33203125" style="67" customWidth="1"/>
    <col min="10780" max="10780" width="5" style="67" customWidth="1"/>
    <col min="10781" max="10781" width="6" style="67" customWidth="1"/>
    <col min="10782" max="10782" width="6.33203125" style="67" customWidth="1"/>
    <col min="10783" max="11008" width="8.88671875" style="67"/>
    <col min="11009" max="11009" width="3.44140625" style="67" customWidth="1"/>
    <col min="11010" max="11010" width="37" style="67" customWidth="1"/>
    <col min="11011" max="11011" width="4.5546875" style="67" customWidth="1"/>
    <col min="11012" max="11012" width="5.33203125" style="67" customWidth="1"/>
    <col min="11013" max="11013" width="4.6640625" style="67" customWidth="1"/>
    <col min="11014" max="11014" width="4.5546875" style="67" customWidth="1"/>
    <col min="11015" max="11015" width="4.88671875" style="67" customWidth="1"/>
    <col min="11016" max="11016" width="4.5546875" style="67" customWidth="1"/>
    <col min="11017" max="11017" width="5" style="67" customWidth="1"/>
    <col min="11018" max="11018" width="5.109375" style="67" customWidth="1"/>
    <col min="11019" max="11019" width="4.109375" style="67" customWidth="1"/>
    <col min="11020" max="11022" width="4.6640625" style="67" customWidth="1"/>
    <col min="11023" max="11023" width="5.33203125" style="67" customWidth="1"/>
    <col min="11024" max="11025" width="5" style="67" customWidth="1"/>
    <col min="11026" max="11026" width="4.6640625" style="67" customWidth="1"/>
    <col min="11027" max="11027" width="4.5546875" style="67" customWidth="1"/>
    <col min="11028" max="11028" width="4.88671875" style="67" customWidth="1"/>
    <col min="11029" max="11030" width="4.6640625" style="67" customWidth="1"/>
    <col min="11031" max="11031" width="5.109375" style="67" customWidth="1"/>
    <col min="11032" max="11032" width="4.6640625" style="67" customWidth="1"/>
    <col min="11033" max="11033" width="4.5546875" style="67" bestFit="1" customWidth="1"/>
    <col min="11034" max="11034" width="4.5546875" style="67" customWidth="1"/>
    <col min="11035" max="11035" width="5.33203125" style="67" customWidth="1"/>
    <col min="11036" max="11036" width="5" style="67" customWidth="1"/>
    <col min="11037" max="11037" width="6" style="67" customWidth="1"/>
    <col min="11038" max="11038" width="6.33203125" style="67" customWidth="1"/>
    <col min="11039" max="11264" width="8.88671875" style="67"/>
    <col min="11265" max="11265" width="3.44140625" style="67" customWidth="1"/>
    <col min="11266" max="11266" width="37" style="67" customWidth="1"/>
    <col min="11267" max="11267" width="4.5546875" style="67" customWidth="1"/>
    <col min="11268" max="11268" width="5.33203125" style="67" customWidth="1"/>
    <col min="11269" max="11269" width="4.6640625" style="67" customWidth="1"/>
    <col min="11270" max="11270" width="4.5546875" style="67" customWidth="1"/>
    <col min="11271" max="11271" width="4.88671875" style="67" customWidth="1"/>
    <col min="11272" max="11272" width="4.5546875" style="67" customWidth="1"/>
    <col min="11273" max="11273" width="5" style="67" customWidth="1"/>
    <col min="11274" max="11274" width="5.109375" style="67" customWidth="1"/>
    <col min="11275" max="11275" width="4.109375" style="67" customWidth="1"/>
    <col min="11276" max="11278" width="4.6640625" style="67" customWidth="1"/>
    <col min="11279" max="11279" width="5.33203125" style="67" customWidth="1"/>
    <col min="11280" max="11281" width="5" style="67" customWidth="1"/>
    <col min="11282" max="11282" width="4.6640625" style="67" customWidth="1"/>
    <col min="11283" max="11283" width="4.5546875" style="67" customWidth="1"/>
    <col min="11284" max="11284" width="4.88671875" style="67" customWidth="1"/>
    <col min="11285" max="11286" width="4.6640625" style="67" customWidth="1"/>
    <col min="11287" max="11287" width="5.109375" style="67" customWidth="1"/>
    <col min="11288" max="11288" width="4.6640625" style="67" customWidth="1"/>
    <col min="11289" max="11289" width="4.5546875" style="67" bestFit="1" customWidth="1"/>
    <col min="11290" max="11290" width="4.5546875" style="67" customWidth="1"/>
    <col min="11291" max="11291" width="5.33203125" style="67" customWidth="1"/>
    <col min="11292" max="11292" width="5" style="67" customWidth="1"/>
    <col min="11293" max="11293" width="6" style="67" customWidth="1"/>
    <col min="11294" max="11294" width="6.33203125" style="67" customWidth="1"/>
    <col min="11295" max="11520" width="8.88671875" style="67"/>
    <col min="11521" max="11521" width="3.44140625" style="67" customWidth="1"/>
    <col min="11522" max="11522" width="37" style="67" customWidth="1"/>
    <col min="11523" max="11523" width="4.5546875" style="67" customWidth="1"/>
    <col min="11524" max="11524" width="5.33203125" style="67" customWidth="1"/>
    <col min="11525" max="11525" width="4.6640625" style="67" customWidth="1"/>
    <col min="11526" max="11526" width="4.5546875" style="67" customWidth="1"/>
    <col min="11527" max="11527" width="4.88671875" style="67" customWidth="1"/>
    <col min="11528" max="11528" width="4.5546875" style="67" customWidth="1"/>
    <col min="11529" max="11529" width="5" style="67" customWidth="1"/>
    <col min="11530" max="11530" width="5.109375" style="67" customWidth="1"/>
    <col min="11531" max="11531" width="4.109375" style="67" customWidth="1"/>
    <col min="11532" max="11534" width="4.6640625" style="67" customWidth="1"/>
    <col min="11535" max="11535" width="5.33203125" style="67" customWidth="1"/>
    <col min="11536" max="11537" width="5" style="67" customWidth="1"/>
    <col min="11538" max="11538" width="4.6640625" style="67" customWidth="1"/>
    <col min="11539" max="11539" width="4.5546875" style="67" customWidth="1"/>
    <col min="11540" max="11540" width="4.88671875" style="67" customWidth="1"/>
    <col min="11541" max="11542" width="4.6640625" style="67" customWidth="1"/>
    <col min="11543" max="11543" width="5.109375" style="67" customWidth="1"/>
    <col min="11544" max="11544" width="4.6640625" style="67" customWidth="1"/>
    <col min="11545" max="11545" width="4.5546875" style="67" bestFit="1" customWidth="1"/>
    <col min="11546" max="11546" width="4.5546875" style="67" customWidth="1"/>
    <col min="11547" max="11547" width="5.33203125" style="67" customWidth="1"/>
    <col min="11548" max="11548" width="5" style="67" customWidth="1"/>
    <col min="11549" max="11549" width="6" style="67" customWidth="1"/>
    <col min="11550" max="11550" width="6.33203125" style="67" customWidth="1"/>
    <col min="11551" max="11776" width="8.88671875" style="67"/>
    <col min="11777" max="11777" width="3.44140625" style="67" customWidth="1"/>
    <col min="11778" max="11778" width="37" style="67" customWidth="1"/>
    <col min="11779" max="11779" width="4.5546875" style="67" customWidth="1"/>
    <col min="11780" max="11780" width="5.33203125" style="67" customWidth="1"/>
    <col min="11781" max="11781" width="4.6640625" style="67" customWidth="1"/>
    <col min="11782" max="11782" width="4.5546875" style="67" customWidth="1"/>
    <col min="11783" max="11783" width="4.88671875" style="67" customWidth="1"/>
    <col min="11784" max="11784" width="4.5546875" style="67" customWidth="1"/>
    <col min="11785" max="11785" width="5" style="67" customWidth="1"/>
    <col min="11786" max="11786" width="5.109375" style="67" customWidth="1"/>
    <col min="11787" max="11787" width="4.109375" style="67" customWidth="1"/>
    <col min="11788" max="11790" width="4.6640625" style="67" customWidth="1"/>
    <col min="11791" max="11791" width="5.33203125" style="67" customWidth="1"/>
    <col min="11792" max="11793" width="5" style="67" customWidth="1"/>
    <col min="11794" max="11794" width="4.6640625" style="67" customWidth="1"/>
    <col min="11795" max="11795" width="4.5546875" style="67" customWidth="1"/>
    <col min="11796" max="11796" width="4.88671875" style="67" customWidth="1"/>
    <col min="11797" max="11798" width="4.6640625" style="67" customWidth="1"/>
    <col min="11799" max="11799" width="5.109375" style="67" customWidth="1"/>
    <col min="11800" max="11800" width="4.6640625" style="67" customWidth="1"/>
    <col min="11801" max="11801" width="4.5546875" style="67" bestFit="1" customWidth="1"/>
    <col min="11802" max="11802" width="4.5546875" style="67" customWidth="1"/>
    <col min="11803" max="11803" width="5.33203125" style="67" customWidth="1"/>
    <col min="11804" max="11804" width="5" style="67" customWidth="1"/>
    <col min="11805" max="11805" width="6" style="67" customWidth="1"/>
    <col min="11806" max="11806" width="6.33203125" style="67" customWidth="1"/>
    <col min="11807" max="12032" width="8.88671875" style="67"/>
    <col min="12033" max="12033" width="3.44140625" style="67" customWidth="1"/>
    <col min="12034" max="12034" width="37" style="67" customWidth="1"/>
    <col min="12035" max="12035" width="4.5546875" style="67" customWidth="1"/>
    <col min="12036" max="12036" width="5.33203125" style="67" customWidth="1"/>
    <col min="12037" max="12037" width="4.6640625" style="67" customWidth="1"/>
    <col min="12038" max="12038" width="4.5546875" style="67" customWidth="1"/>
    <col min="12039" max="12039" width="4.88671875" style="67" customWidth="1"/>
    <col min="12040" max="12040" width="4.5546875" style="67" customWidth="1"/>
    <col min="12041" max="12041" width="5" style="67" customWidth="1"/>
    <col min="12042" max="12042" width="5.109375" style="67" customWidth="1"/>
    <col min="12043" max="12043" width="4.109375" style="67" customWidth="1"/>
    <col min="12044" max="12046" width="4.6640625" style="67" customWidth="1"/>
    <col min="12047" max="12047" width="5.33203125" style="67" customWidth="1"/>
    <col min="12048" max="12049" width="5" style="67" customWidth="1"/>
    <col min="12050" max="12050" width="4.6640625" style="67" customWidth="1"/>
    <col min="12051" max="12051" width="4.5546875" style="67" customWidth="1"/>
    <col min="12052" max="12052" width="4.88671875" style="67" customWidth="1"/>
    <col min="12053" max="12054" width="4.6640625" style="67" customWidth="1"/>
    <col min="12055" max="12055" width="5.109375" style="67" customWidth="1"/>
    <col min="12056" max="12056" width="4.6640625" style="67" customWidth="1"/>
    <col min="12057" max="12057" width="4.5546875" style="67" bestFit="1" customWidth="1"/>
    <col min="12058" max="12058" width="4.5546875" style="67" customWidth="1"/>
    <col min="12059" max="12059" width="5.33203125" style="67" customWidth="1"/>
    <col min="12060" max="12060" width="5" style="67" customWidth="1"/>
    <col min="12061" max="12061" width="6" style="67" customWidth="1"/>
    <col min="12062" max="12062" width="6.33203125" style="67" customWidth="1"/>
    <col min="12063" max="12288" width="8.88671875" style="67"/>
    <col min="12289" max="12289" width="3.44140625" style="67" customWidth="1"/>
    <col min="12290" max="12290" width="37" style="67" customWidth="1"/>
    <col min="12291" max="12291" width="4.5546875" style="67" customWidth="1"/>
    <col min="12292" max="12292" width="5.33203125" style="67" customWidth="1"/>
    <col min="12293" max="12293" width="4.6640625" style="67" customWidth="1"/>
    <col min="12294" max="12294" width="4.5546875" style="67" customWidth="1"/>
    <col min="12295" max="12295" width="4.88671875" style="67" customWidth="1"/>
    <col min="12296" max="12296" width="4.5546875" style="67" customWidth="1"/>
    <col min="12297" max="12297" width="5" style="67" customWidth="1"/>
    <col min="12298" max="12298" width="5.109375" style="67" customWidth="1"/>
    <col min="12299" max="12299" width="4.109375" style="67" customWidth="1"/>
    <col min="12300" max="12302" width="4.6640625" style="67" customWidth="1"/>
    <col min="12303" max="12303" width="5.33203125" style="67" customWidth="1"/>
    <col min="12304" max="12305" width="5" style="67" customWidth="1"/>
    <col min="12306" max="12306" width="4.6640625" style="67" customWidth="1"/>
    <col min="12307" max="12307" width="4.5546875" style="67" customWidth="1"/>
    <col min="12308" max="12308" width="4.88671875" style="67" customWidth="1"/>
    <col min="12309" max="12310" width="4.6640625" style="67" customWidth="1"/>
    <col min="12311" max="12311" width="5.109375" style="67" customWidth="1"/>
    <col min="12312" max="12312" width="4.6640625" style="67" customWidth="1"/>
    <col min="12313" max="12313" width="4.5546875" style="67" bestFit="1" customWidth="1"/>
    <col min="12314" max="12314" width="4.5546875" style="67" customWidth="1"/>
    <col min="12315" max="12315" width="5.33203125" style="67" customWidth="1"/>
    <col min="12316" max="12316" width="5" style="67" customWidth="1"/>
    <col min="12317" max="12317" width="6" style="67" customWidth="1"/>
    <col min="12318" max="12318" width="6.33203125" style="67" customWidth="1"/>
    <col min="12319" max="12544" width="8.88671875" style="67"/>
    <col min="12545" max="12545" width="3.44140625" style="67" customWidth="1"/>
    <col min="12546" max="12546" width="37" style="67" customWidth="1"/>
    <col min="12547" max="12547" width="4.5546875" style="67" customWidth="1"/>
    <col min="12548" max="12548" width="5.33203125" style="67" customWidth="1"/>
    <col min="12549" max="12549" width="4.6640625" style="67" customWidth="1"/>
    <col min="12550" max="12550" width="4.5546875" style="67" customWidth="1"/>
    <col min="12551" max="12551" width="4.88671875" style="67" customWidth="1"/>
    <col min="12552" max="12552" width="4.5546875" style="67" customWidth="1"/>
    <col min="12553" max="12553" width="5" style="67" customWidth="1"/>
    <col min="12554" max="12554" width="5.109375" style="67" customWidth="1"/>
    <col min="12555" max="12555" width="4.109375" style="67" customWidth="1"/>
    <col min="12556" max="12558" width="4.6640625" style="67" customWidth="1"/>
    <col min="12559" max="12559" width="5.33203125" style="67" customWidth="1"/>
    <col min="12560" max="12561" width="5" style="67" customWidth="1"/>
    <col min="12562" max="12562" width="4.6640625" style="67" customWidth="1"/>
    <col min="12563" max="12563" width="4.5546875" style="67" customWidth="1"/>
    <col min="12564" max="12564" width="4.88671875" style="67" customWidth="1"/>
    <col min="12565" max="12566" width="4.6640625" style="67" customWidth="1"/>
    <col min="12567" max="12567" width="5.109375" style="67" customWidth="1"/>
    <col min="12568" max="12568" width="4.6640625" style="67" customWidth="1"/>
    <col min="12569" max="12569" width="4.5546875" style="67" bestFit="1" customWidth="1"/>
    <col min="12570" max="12570" width="4.5546875" style="67" customWidth="1"/>
    <col min="12571" max="12571" width="5.33203125" style="67" customWidth="1"/>
    <col min="12572" max="12572" width="5" style="67" customWidth="1"/>
    <col min="12573" max="12573" width="6" style="67" customWidth="1"/>
    <col min="12574" max="12574" width="6.33203125" style="67" customWidth="1"/>
    <col min="12575" max="12800" width="8.88671875" style="67"/>
    <col min="12801" max="12801" width="3.44140625" style="67" customWidth="1"/>
    <col min="12802" max="12802" width="37" style="67" customWidth="1"/>
    <col min="12803" max="12803" width="4.5546875" style="67" customWidth="1"/>
    <col min="12804" max="12804" width="5.33203125" style="67" customWidth="1"/>
    <col min="12805" max="12805" width="4.6640625" style="67" customWidth="1"/>
    <col min="12806" max="12806" width="4.5546875" style="67" customWidth="1"/>
    <col min="12807" max="12807" width="4.88671875" style="67" customWidth="1"/>
    <col min="12808" max="12808" width="4.5546875" style="67" customWidth="1"/>
    <col min="12809" max="12809" width="5" style="67" customWidth="1"/>
    <col min="12810" max="12810" width="5.109375" style="67" customWidth="1"/>
    <col min="12811" max="12811" width="4.109375" style="67" customWidth="1"/>
    <col min="12812" max="12814" width="4.6640625" style="67" customWidth="1"/>
    <col min="12815" max="12815" width="5.33203125" style="67" customWidth="1"/>
    <col min="12816" max="12817" width="5" style="67" customWidth="1"/>
    <col min="12818" max="12818" width="4.6640625" style="67" customWidth="1"/>
    <col min="12819" max="12819" width="4.5546875" style="67" customWidth="1"/>
    <col min="12820" max="12820" width="4.88671875" style="67" customWidth="1"/>
    <col min="12821" max="12822" width="4.6640625" style="67" customWidth="1"/>
    <col min="12823" max="12823" width="5.109375" style="67" customWidth="1"/>
    <col min="12824" max="12824" width="4.6640625" style="67" customWidth="1"/>
    <col min="12825" max="12825" width="4.5546875" style="67" bestFit="1" customWidth="1"/>
    <col min="12826" max="12826" width="4.5546875" style="67" customWidth="1"/>
    <col min="12827" max="12827" width="5.33203125" style="67" customWidth="1"/>
    <col min="12828" max="12828" width="5" style="67" customWidth="1"/>
    <col min="12829" max="12829" width="6" style="67" customWidth="1"/>
    <col min="12830" max="12830" width="6.33203125" style="67" customWidth="1"/>
    <col min="12831" max="13056" width="8.88671875" style="67"/>
    <col min="13057" max="13057" width="3.44140625" style="67" customWidth="1"/>
    <col min="13058" max="13058" width="37" style="67" customWidth="1"/>
    <col min="13059" max="13059" width="4.5546875" style="67" customWidth="1"/>
    <col min="13060" max="13060" width="5.33203125" style="67" customWidth="1"/>
    <col min="13061" max="13061" width="4.6640625" style="67" customWidth="1"/>
    <col min="13062" max="13062" width="4.5546875" style="67" customWidth="1"/>
    <col min="13063" max="13063" width="4.88671875" style="67" customWidth="1"/>
    <col min="13064" max="13064" width="4.5546875" style="67" customWidth="1"/>
    <col min="13065" max="13065" width="5" style="67" customWidth="1"/>
    <col min="13066" max="13066" width="5.109375" style="67" customWidth="1"/>
    <col min="13067" max="13067" width="4.109375" style="67" customWidth="1"/>
    <col min="13068" max="13070" width="4.6640625" style="67" customWidth="1"/>
    <col min="13071" max="13071" width="5.33203125" style="67" customWidth="1"/>
    <col min="13072" max="13073" width="5" style="67" customWidth="1"/>
    <col min="13074" max="13074" width="4.6640625" style="67" customWidth="1"/>
    <col min="13075" max="13075" width="4.5546875" style="67" customWidth="1"/>
    <col min="13076" max="13076" width="4.88671875" style="67" customWidth="1"/>
    <col min="13077" max="13078" width="4.6640625" style="67" customWidth="1"/>
    <col min="13079" max="13079" width="5.109375" style="67" customWidth="1"/>
    <col min="13080" max="13080" width="4.6640625" style="67" customWidth="1"/>
    <col min="13081" max="13081" width="4.5546875" style="67" bestFit="1" customWidth="1"/>
    <col min="13082" max="13082" width="4.5546875" style="67" customWidth="1"/>
    <col min="13083" max="13083" width="5.33203125" style="67" customWidth="1"/>
    <col min="13084" max="13084" width="5" style="67" customWidth="1"/>
    <col min="13085" max="13085" width="6" style="67" customWidth="1"/>
    <col min="13086" max="13086" width="6.33203125" style="67" customWidth="1"/>
    <col min="13087" max="13312" width="8.88671875" style="67"/>
    <col min="13313" max="13313" width="3.44140625" style="67" customWidth="1"/>
    <col min="13314" max="13314" width="37" style="67" customWidth="1"/>
    <col min="13315" max="13315" width="4.5546875" style="67" customWidth="1"/>
    <col min="13316" max="13316" width="5.33203125" style="67" customWidth="1"/>
    <col min="13317" max="13317" width="4.6640625" style="67" customWidth="1"/>
    <col min="13318" max="13318" width="4.5546875" style="67" customWidth="1"/>
    <col min="13319" max="13319" width="4.88671875" style="67" customWidth="1"/>
    <col min="13320" max="13320" width="4.5546875" style="67" customWidth="1"/>
    <col min="13321" max="13321" width="5" style="67" customWidth="1"/>
    <col min="13322" max="13322" width="5.109375" style="67" customWidth="1"/>
    <col min="13323" max="13323" width="4.109375" style="67" customWidth="1"/>
    <col min="13324" max="13326" width="4.6640625" style="67" customWidth="1"/>
    <col min="13327" max="13327" width="5.33203125" style="67" customWidth="1"/>
    <col min="13328" max="13329" width="5" style="67" customWidth="1"/>
    <col min="13330" max="13330" width="4.6640625" style="67" customWidth="1"/>
    <col min="13331" max="13331" width="4.5546875" style="67" customWidth="1"/>
    <col min="13332" max="13332" width="4.88671875" style="67" customWidth="1"/>
    <col min="13333" max="13334" width="4.6640625" style="67" customWidth="1"/>
    <col min="13335" max="13335" width="5.109375" style="67" customWidth="1"/>
    <col min="13336" max="13336" width="4.6640625" style="67" customWidth="1"/>
    <col min="13337" max="13337" width="4.5546875" style="67" bestFit="1" customWidth="1"/>
    <col min="13338" max="13338" width="4.5546875" style="67" customWidth="1"/>
    <col min="13339" max="13339" width="5.33203125" style="67" customWidth="1"/>
    <col min="13340" max="13340" width="5" style="67" customWidth="1"/>
    <col min="13341" max="13341" width="6" style="67" customWidth="1"/>
    <col min="13342" max="13342" width="6.33203125" style="67" customWidth="1"/>
    <col min="13343" max="13568" width="8.88671875" style="67"/>
    <col min="13569" max="13569" width="3.44140625" style="67" customWidth="1"/>
    <col min="13570" max="13570" width="37" style="67" customWidth="1"/>
    <col min="13571" max="13571" width="4.5546875" style="67" customWidth="1"/>
    <col min="13572" max="13572" width="5.33203125" style="67" customWidth="1"/>
    <col min="13573" max="13573" width="4.6640625" style="67" customWidth="1"/>
    <col min="13574" max="13574" width="4.5546875" style="67" customWidth="1"/>
    <col min="13575" max="13575" width="4.88671875" style="67" customWidth="1"/>
    <col min="13576" max="13576" width="4.5546875" style="67" customWidth="1"/>
    <col min="13577" max="13577" width="5" style="67" customWidth="1"/>
    <col min="13578" max="13578" width="5.109375" style="67" customWidth="1"/>
    <col min="13579" max="13579" width="4.109375" style="67" customWidth="1"/>
    <col min="13580" max="13582" width="4.6640625" style="67" customWidth="1"/>
    <col min="13583" max="13583" width="5.33203125" style="67" customWidth="1"/>
    <col min="13584" max="13585" width="5" style="67" customWidth="1"/>
    <col min="13586" max="13586" width="4.6640625" style="67" customWidth="1"/>
    <col min="13587" max="13587" width="4.5546875" style="67" customWidth="1"/>
    <col min="13588" max="13588" width="4.88671875" style="67" customWidth="1"/>
    <col min="13589" max="13590" width="4.6640625" style="67" customWidth="1"/>
    <col min="13591" max="13591" width="5.109375" style="67" customWidth="1"/>
    <col min="13592" max="13592" width="4.6640625" style="67" customWidth="1"/>
    <col min="13593" max="13593" width="4.5546875" style="67" bestFit="1" customWidth="1"/>
    <col min="13594" max="13594" width="4.5546875" style="67" customWidth="1"/>
    <col min="13595" max="13595" width="5.33203125" style="67" customWidth="1"/>
    <col min="13596" max="13596" width="5" style="67" customWidth="1"/>
    <col min="13597" max="13597" width="6" style="67" customWidth="1"/>
    <col min="13598" max="13598" width="6.33203125" style="67" customWidth="1"/>
    <col min="13599" max="13824" width="8.88671875" style="67"/>
    <col min="13825" max="13825" width="3.44140625" style="67" customWidth="1"/>
    <col min="13826" max="13826" width="37" style="67" customWidth="1"/>
    <col min="13827" max="13827" width="4.5546875" style="67" customWidth="1"/>
    <col min="13828" max="13828" width="5.33203125" style="67" customWidth="1"/>
    <col min="13829" max="13829" width="4.6640625" style="67" customWidth="1"/>
    <col min="13830" max="13830" width="4.5546875" style="67" customWidth="1"/>
    <col min="13831" max="13831" width="4.88671875" style="67" customWidth="1"/>
    <col min="13832" max="13832" width="4.5546875" style="67" customWidth="1"/>
    <col min="13833" max="13833" width="5" style="67" customWidth="1"/>
    <col min="13834" max="13834" width="5.109375" style="67" customWidth="1"/>
    <col min="13835" max="13835" width="4.109375" style="67" customWidth="1"/>
    <col min="13836" max="13838" width="4.6640625" style="67" customWidth="1"/>
    <col min="13839" max="13839" width="5.33203125" style="67" customWidth="1"/>
    <col min="13840" max="13841" width="5" style="67" customWidth="1"/>
    <col min="13842" max="13842" width="4.6640625" style="67" customWidth="1"/>
    <col min="13843" max="13843" width="4.5546875" style="67" customWidth="1"/>
    <col min="13844" max="13844" width="4.88671875" style="67" customWidth="1"/>
    <col min="13845" max="13846" width="4.6640625" style="67" customWidth="1"/>
    <col min="13847" max="13847" width="5.109375" style="67" customWidth="1"/>
    <col min="13848" max="13848" width="4.6640625" style="67" customWidth="1"/>
    <col min="13849" max="13849" width="4.5546875" style="67" bestFit="1" customWidth="1"/>
    <col min="13850" max="13850" width="4.5546875" style="67" customWidth="1"/>
    <col min="13851" max="13851" width="5.33203125" style="67" customWidth="1"/>
    <col min="13852" max="13852" width="5" style="67" customWidth="1"/>
    <col min="13853" max="13853" width="6" style="67" customWidth="1"/>
    <col min="13854" max="13854" width="6.33203125" style="67" customWidth="1"/>
    <col min="13855" max="14080" width="8.88671875" style="67"/>
    <col min="14081" max="14081" width="3.44140625" style="67" customWidth="1"/>
    <col min="14082" max="14082" width="37" style="67" customWidth="1"/>
    <col min="14083" max="14083" width="4.5546875" style="67" customWidth="1"/>
    <col min="14084" max="14084" width="5.33203125" style="67" customWidth="1"/>
    <col min="14085" max="14085" width="4.6640625" style="67" customWidth="1"/>
    <col min="14086" max="14086" width="4.5546875" style="67" customWidth="1"/>
    <col min="14087" max="14087" width="4.88671875" style="67" customWidth="1"/>
    <col min="14088" max="14088" width="4.5546875" style="67" customWidth="1"/>
    <col min="14089" max="14089" width="5" style="67" customWidth="1"/>
    <col min="14090" max="14090" width="5.109375" style="67" customWidth="1"/>
    <col min="14091" max="14091" width="4.109375" style="67" customWidth="1"/>
    <col min="14092" max="14094" width="4.6640625" style="67" customWidth="1"/>
    <col min="14095" max="14095" width="5.33203125" style="67" customWidth="1"/>
    <col min="14096" max="14097" width="5" style="67" customWidth="1"/>
    <col min="14098" max="14098" width="4.6640625" style="67" customWidth="1"/>
    <col min="14099" max="14099" width="4.5546875" style="67" customWidth="1"/>
    <col min="14100" max="14100" width="4.88671875" style="67" customWidth="1"/>
    <col min="14101" max="14102" width="4.6640625" style="67" customWidth="1"/>
    <col min="14103" max="14103" width="5.109375" style="67" customWidth="1"/>
    <col min="14104" max="14104" width="4.6640625" style="67" customWidth="1"/>
    <col min="14105" max="14105" width="4.5546875" style="67" bestFit="1" customWidth="1"/>
    <col min="14106" max="14106" width="4.5546875" style="67" customWidth="1"/>
    <col min="14107" max="14107" width="5.33203125" style="67" customWidth="1"/>
    <col min="14108" max="14108" width="5" style="67" customWidth="1"/>
    <col min="14109" max="14109" width="6" style="67" customWidth="1"/>
    <col min="14110" max="14110" width="6.33203125" style="67" customWidth="1"/>
    <col min="14111" max="14336" width="8.88671875" style="67"/>
    <col min="14337" max="14337" width="3.44140625" style="67" customWidth="1"/>
    <col min="14338" max="14338" width="37" style="67" customWidth="1"/>
    <col min="14339" max="14339" width="4.5546875" style="67" customWidth="1"/>
    <col min="14340" max="14340" width="5.33203125" style="67" customWidth="1"/>
    <col min="14341" max="14341" width="4.6640625" style="67" customWidth="1"/>
    <col min="14342" max="14342" width="4.5546875" style="67" customWidth="1"/>
    <col min="14343" max="14343" width="4.88671875" style="67" customWidth="1"/>
    <col min="14344" max="14344" width="4.5546875" style="67" customWidth="1"/>
    <col min="14345" max="14345" width="5" style="67" customWidth="1"/>
    <col min="14346" max="14346" width="5.109375" style="67" customWidth="1"/>
    <col min="14347" max="14347" width="4.109375" style="67" customWidth="1"/>
    <col min="14348" max="14350" width="4.6640625" style="67" customWidth="1"/>
    <col min="14351" max="14351" width="5.33203125" style="67" customWidth="1"/>
    <col min="14352" max="14353" width="5" style="67" customWidth="1"/>
    <col min="14354" max="14354" width="4.6640625" style="67" customWidth="1"/>
    <col min="14355" max="14355" width="4.5546875" style="67" customWidth="1"/>
    <col min="14356" max="14356" width="4.88671875" style="67" customWidth="1"/>
    <col min="14357" max="14358" width="4.6640625" style="67" customWidth="1"/>
    <col min="14359" max="14359" width="5.109375" style="67" customWidth="1"/>
    <col min="14360" max="14360" width="4.6640625" style="67" customWidth="1"/>
    <col min="14361" max="14361" width="4.5546875" style="67" bestFit="1" customWidth="1"/>
    <col min="14362" max="14362" width="4.5546875" style="67" customWidth="1"/>
    <col min="14363" max="14363" width="5.33203125" style="67" customWidth="1"/>
    <col min="14364" max="14364" width="5" style="67" customWidth="1"/>
    <col min="14365" max="14365" width="6" style="67" customWidth="1"/>
    <col min="14366" max="14366" width="6.33203125" style="67" customWidth="1"/>
    <col min="14367" max="14592" width="8.88671875" style="67"/>
    <col min="14593" max="14593" width="3.44140625" style="67" customWidth="1"/>
    <col min="14594" max="14594" width="37" style="67" customWidth="1"/>
    <col min="14595" max="14595" width="4.5546875" style="67" customWidth="1"/>
    <col min="14596" max="14596" width="5.33203125" style="67" customWidth="1"/>
    <col min="14597" max="14597" width="4.6640625" style="67" customWidth="1"/>
    <col min="14598" max="14598" width="4.5546875" style="67" customWidth="1"/>
    <col min="14599" max="14599" width="4.88671875" style="67" customWidth="1"/>
    <col min="14600" max="14600" width="4.5546875" style="67" customWidth="1"/>
    <col min="14601" max="14601" width="5" style="67" customWidth="1"/>
    <col min="14602" max="14602" width="5.109375" style="67" customWidth="1"/>
    <col min="14603" max="14603" width="4.109375" style="67" customWidth="1"/>
    <col min="14604" max="14606" width="4.6640625" style="67" customWidth="1"/>
    <col min="14607" max="14607" width="5.33203125" style="67" customWidth="1"/>
    <col min="14608" max="14609" width="5" style="67" customWidth="1"/>
    <col min="14610" max="14610" width="4.6640625" style="67" customWidth="1"/>
    <col min="14611" max="14611" width="4.5546875" style="67" customWidth="1"/>
    <col min="14612" max="14612" width="4.88671875" style="67" customWidth="1"/>
    <col min="14613" max="14614" width="4.6640625" style="67" customWidth="1"/>
    <col min="14615" max="14615" width="5.109375" style="67" customWidth="1"/>
    <col min="14616" max="14616" width="4.6640625" style="67" customWidth="1"/>
    <col min="14617" max="14617" width="4.5546875" style="67" bestFit="1" customWidth="1"/>
    <col min="14618" max="14618" width="4.5546875" style="67" customWidth="1"/>
    <col min="14619" max="14619" width="5.33203125" style="67" customWidth="1"/>
    <col min="14620" max="14620" width="5" style="67" customWidth="1"/>
    <col min="14621" max="14621" width="6" style="67" customWidth="1"/>
    <col min="14622" max="14622" width="6.33203125" style="67" customWidth="1"/>
    <col min="14623" max="14848" width="8.88671875" style="67"/>
    <col min="14849" max="14849" width="3.44140625" style="67" customWidth="1"/>
    <col min="14850" max="14850" width="37" style="67" customWidth="1"/>
    <col min="14851" max="14851" width="4.5546875" style="67" customWidth="1"/>
    <col min="14852" max="14852" width="5.33203125" style="67" customWidth="1"/>
    <col min="14853" max="14853" width="4.6640625" style="67" customWidth="1"/>
    <col min="14854" max="14854" width="4.5546875" style="67" customWidth="1"/>
    <col min="14855" max="14855" width="4.88671875" style="67" customWidth="1"/>
    <col min="14856" max="14856" width="4.5546875" style="67" customWidth="1"/>
    <col min="14857" max="14857" width="5" style="67" customWidth="1"/>
    <col min="14858" max="14858" width="5.109375" style="67" customWidth="1"/>
    <col min="14859" max="14859" width="4.109375" style="67" customWidth="1"/>
    <col min="14860" max="14862" width="4.6640625" style="67" customWidth="1"/>
    <col min="14863" max="14863" width="5.33203125" style="67" customWidth="1"/>
    <col min="14864" max="14865" width="5" style="67" customWidth="1"/>
    <col min="14866" max="14866" width="4.6640625" style="67" customWidth="1"/>
    <col min="14867" max="14867" width="4.5546875" style="67" customWidth="1"/>
    <col min="14868" max="14868" width="4.88671875" style="67" customWidth="1"/>
    <col min="14869" max="14870" width="4.6640625" style="67" customWidth="1"/>
    <col min="14871" max="14871" width="5.109375" style="67" customWidth="1"/>
    <col min="14872" max="14872" width="4.6640625" style="67" customWidth="1"/>
    <col min="14873" max="14873" width="4.5546875" style="67" bestFit="1" customWidth="1"/>
    <col min="14874" max="14874" width="4.5546875" style="67" customWidth="1"/>
    <col min="14875" max="14875" width="5.33203125" style="67" customWidth="1"/>
    <col min="14876" max="14876" width="5" style="67" customWidth="1"/>
    <col min="14877" max="14877" width="6" style="67" customWidth="1"/>
    <col min="14878" max="14878" width="6.33203125" style="67" customWidth="1"/>
    <col min="14879" max="15104" width="8.88671875" style="67"/>
    <col min="15105" max="15105" width="3.44140625" style="67" customWidth="1"/>
    <col min="15106" max="15106" width="37" style="67" customWidth="1"/>
    <col min="15107" max="15107" width="4.5546875" style="67" customWidth="1"/>
    <col min="15108" max="15108" width="5.33203125" style="67" customWidth="1"/>
    <col min="15109" max="15109" width="4.6640625" style="67" customWidth="1"/>
    <col min="15110" max="15110" width="4.5546875" style="67" customWidth="1"/>
    <col min="15111" max="15111" width="4.88671875" style="67" customWidth="1"/>
    <col min="15112" max="15112" width="4.5546875" style="67" customWidth="1"/>
    <col min="15113" max="15113" width="5" style="67" customWidth="1"/>
    <col min="15114" max="15114" width="5.109375" style="67" customWidth="1"/>
    <col min="15115" max="15115" width="4.109375" style="67" customWidth="1"/>
    <col min="15116" max="15118" width="4.6640625" style="67" customWidth="1"/>
    <col min="15119" max="15119" width="5.33203125" style="67" customWidth="1"/>
    <col min="15120" max="15121" width="5" style="67" customWidth="1"/>
    <col min="15122" max="15122" width="4.6640625" style="67" customWidth="1"/>
    <col min="15123" max="15123" width="4.5546875" style="67" customWidth="1"/>
    <col min="15124" max="15124" width="4.88671875" style="67" customWidth="1"/>
    <col min="15125" max="15126" width="4.6640625" style="67" customWidth="1"/>
    <col min="15127" max="15127" width="5.109375" style="67" customWidth="1"/>
    <col min="15128" max="15128" width="4.6640625" style="67" customWidth="1"/>
    <col min="15129" max="15129" width="4.5546875" style="67" bestFit="1" customWidth="1"/>
    <col min="15130" max="15130" width="4.5546875" style="67" customWidth="1"/>
    <col min="15131" max="15131" width="5.33203125" style="67" customWidth="1"/>
    <col min="15132" max="15132" width="5" style="67" customWidth="1"/>
    <col min="15133" max="15133" width="6" style="67" customWidth="1"/>
    <col min="15134" max="15134" width="6.33203125" style="67" customWidth="1"/>
    <col min="15135" max="15360" width="8.88671875" style="67"/>
    <col min="15361" max="15361" width="3.44140625" style="67" customWidth="1"/>
    <col min="15362" max="15362" width="37" style="67" customWidth="1"/>
    <col min="15363" max="15363" width="4.5546875" style="67" customWidth="1"/>
    <col min="15364" max="15364" width="5.33203125" style="67" customWidth="1"/>
    <col min="15365" max="15365" width="4.6640625" style="67" customWidth="1"/>
    <col min="15366" max="15366" width="4.5546875" style="67" customWidth="1"/>
    <col min="15367" max="15367" width="4.88671875" style="67" customWidth="1"/>
    <col min="15368" max="15368" width="4.5546875" style="67" customWidth="1"/>
    <col min="15369" max="15369" width="5" style="67" customWidth="1"/>
    <col min="15370" max="15370" width="5.109375" style="67" customWidth="1"/>
    <col min="15371" max="15371" width="4.109375" style="67" customWidth="1"/>
    <col min="15372" max="15374" width="4.6640625" style="67" customWidth="1"/>
    <col min="15375" max="15375" width="5.33203125" style="67" customWidth="1"/>
    <col min="15376" max="15377" width="5" style="67" customWidth="1"/>
    <col min="15378" max="15378" width="4.6640625" style="67" customWidth="1"/>
    <col min="15379" max="15379" width="4.5546875" style="67" customWidth="1"/>
    <col min="15380" max="15380" width="4.88671875" style="67" customWidth="1"/>
    <col min="15381" max="15382" width="4.6640625" style="67" customWidth="1"/>
    <col min="15383" max="15383" width="5.109375" style="67" customWidth="1"/>
    <col min="15384" max="15384" width="4.6640625" style="67" customWidth="1"/>
    <col min="15385" max="15385" width="4.5546875" style="67" bestFit="1" customWidth="1"/>
    <col min="15386" max="15386" width="4.5546875" style="67" customWidth="1"/>
    <col min="15387" max="15387" width="5.33203125" style="67" customWidth="1"/>
    <col min="15388" max="15388" width="5" style="67" customWidth="1"/>
    <col min="15389" max="15389" width="6" style="67" customWidth="1"/>
    <col min="15390" max="15390" width="6.33203125" style="67" customWidth="1"/>
    <col min="15391" max="15616" width="8.88671875" style="67"/>
    <col min="15617" max="15617" width="3.44140625" style="67" customWidth="1"/>
    <col min="15618" max="15618" width="37" style="67" customWidth="1"/>
    <col min="15619" max="15619" width="4.5546875" style="67" customWidth="1"/>
    <col min="15620" max="15620" width="5.33203125" style="67" customWidth="1"/>
    <col min="15621" max="15621" width="4.6640625" style="67" customWidth="1"/>
    <col min="15622" max="15622" width="4.5546875" style="67" customWidth="1"/>
    <col min="15623" max="15623" width="4.88671875" style="67" customWidth="1"/>
    <col min="15624" max="15624" width="4.5546875" style="67" customWidth="1"/>
    <col min="15625" max="15625" width="5" style="67" customWidth="1"/>
    <col min="15626" max="15626" width="5.109375" style="67" customWidth="1"/>
    <col min="15627" max="15627" width="4.109375" style="67" customWidth="1"/>
    <col min="15628" max="15630" width="4.6640625" style="67" customWidth="1"/>
    <col min="15631" max="15631" width="5.33203125" style="67" customWidth="1"/>
    <col min="15632" max="15633" width="5" style="67" customWidth="1"/>
    <col min="15634" max="15634" width="4.6640625" style="67" customWidth="1"/>
    <col min="15635" max="15635" width="4.5546875" style="67" customWidth="1"/>
    <col min="15636" max="15636" width="4.88671875" style="67" customWidth="1"/>
    <col min="15637" max="15638" width="4.6640625" style="67" customWidth="1"/>
    <col min="15639" max="15639" width="5.109375" style="67" customWidth="1"/>
    <col min="15640" max="15640" width="4.6640625" style="67" customWidth="1"/>
    <col min="15641" max="15641" width="4.5546875" style="67" bestFit="1" customWidth="1"/>
    <col min="15642" max="15642" width="4.5546875" style="67" customWidth="1"/>
    <col min="15643" max="15643" width="5.33203125" style="67" customWidth="1"/>
    <col min="15644" max="15644" width="5" style="67" customWidth="1"/>
    <col min="15645" max="15645" width="6" style="67" customWidth="1"/>
    <col min="15646" max="15646" width="6.33203125" style="67" customWidth="1"/>
    <col min="15647" max="15872" width="8.88671875" style="67"/>
    <col min="15873" max="15873" width="3.44140625" style="67" customWidth="1"/>
    <col min="15874" max="15874" width="37" style="67" customWidth="1"/>
    <col min="15875" max="15875" width="4.5546875" style="67" customWidth="1"/>
    <col min="15876" max="15876" width="5.33203125" style="67" customWidth="1"/>
    <col min="15877" max="15877" width="4.6640625" style="67" customWidth="1"/>
    <col min="15878" max="15878" width="4.5546875" style="67" customWidth="1"/>
    <col min="15879" max="15879" width="4.88671875" style="67" customWidth="1"/>
    <col min="15880" max="15880" width="4.5546875" style="67" customWidth="1"/>
    <col min="15881" max="15881" width="5" style="67" customWidth="1"/>
    <col min="15882" max="15882" width="5.109375" style="67" customWidth="1"/>
    <col min="15883" max="15883" width="4.109375" style="67" customWidth="1"/>
    <col min="15884" max="15886" width="4.6640625" style="67" customWidth="1"/>
    <col min="15887" max="15887" width="5.33203125" style="67" customWidth="1"/>
    <col min="15888" max="15889" width="5" style="67" customWidth="1"/>
    <col min="15890" max="15890" width="4.6640625" style="67" customWidth="1"/>
    <col min="15891" max="15891" width="4.5546875" style="67" customWidth="1"/>
    <col min="15892" max="15892" width="4.88671875" style="67" customWidth="1"/>
    <col min="15893" max="15894" width="4.6640625" style="67" customWidth="1"/>
    <col min="15895" max="15895" width="5.109375" style="67" customWidth="1"/>
    <col min="15896" max="15896" width="4.6640625" style="67" customWidth="1"/>
    <col min="15897" max="15897" width="4.5546875" style="67" bestFit="1" customWidth="1"/>
    <col min="15898" max="15898" width="4.5546875" style="67" customWidth="1"/>
    <col min="15899" max="15899" width="5.33203125" style="67" customWidth="1"/>
    <col min="15900" max="15900" width="5" style="67" customWidth="1"/>
    <col min="15901" max="15901" width="6" style="67" customWidth="1"/>
    <col min="15902" max="15902" width="6.33203125" style="67" customWidth="1"/>
    <col min="15903" max="16128" width="8.88671875" style="67"/>
    <col min="16129" max="16129" width="3.44140625" style="67" customWidth="1"/>
    <col min="16130" max="16130" width="37" style="67" customWidth="1"/>
    <col min="16131" max="16131" width="4.5546875" style="67" customWidth="1"/>
    <col min="16132" max="16132" width="5.33203125" style="67" customWidth="1"/>
    <col min="16133" max="16133" width="4.6640625" style="67" customWidth="1"/>
    <col min="16134" max="16134" width="4.5546875" style="67" customWidth="1"/>
    <col min="16135" max="16135" width="4.88671875" style="67" customWidth="1"/>
    <col min="16136" max="16136" width="4.5546875" style="67" customWidth="1"/>
    <col min="16137" max="16137" width="5" style="67" customWidth="1"/>
    <col min="16138" max="16138" width="5.109375" style="67" customWidth="1"/>
    <col min="16139" max="16139" width="4.109375" style="67" customWidth="1"/>
    <col min="16140" max="16142" width="4.6640625" style="67" customWidth="1"/>
    <col min="16143" max="16143" width="5.33203125" style="67" customWidth="1"/>
    <col min="16144" max="16145" width="5" style="67" customWidth="1"/>
    <col min="16146" max="16146" width="4.6640625" style="67" customWidth="1"/>
    <col min="16147" max="16147" width="4.5546875" style="67" customWidth="1"/>
    <col min="16148" max="16148" width="4.88671875" style="67" customWidth="1"/>
    <col min="16149" max="16150" width="4.6640625" style="67" customWidth="1"/>
    <col min="16151" max="16151" width="5.109375" style="67" customWidth="1"/>
    <col min="16152" max="16152" width="4.6640625" style="67" customWidth="1"/>
    <col min="16153" max="16153" width="4.5546875" style="67" bestFit="1" customWidth="1"/>
    <col min="16154" max="16154" width="4.5546875" style="67" customWidth="1"/>
    <col min="16155" max="16155" width="5.33203125" style="67" customWidth="1"/>
    <col min="16156" max="16156" width="5" style="67" customWidth="1"/>
    <col min="16157" max="16157" width="6" style="67" customWidth="1"/>
    <col min="16158" max="16158" width="6.33203125" style="67" customWidth="1"/>
    <col min="16159" max="16384" width="8.88671875" style="67"/>
  </cols>
  <sheetData>
    <row r="1" spans="1:32" ht="15.6" x14ac:dyDescent="0.3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</row>
    <row r="2" spans="1:32" ht="15.6" x14ac:dyDescent="0.3">
      <c r="A2" s="511" t="s">
        <v>230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</row>
    <row r="3" spans="1:32" ht="15.6" x14ac:dyDescent="0.3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32" ht="15.6" x14ac:dyDescent="0.3">
      <c r="A4" s="512" t="s">
        <v>31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32" ht="15.6" x14ac:dyDescent="0.3">
      <c r="A5" s="512" t="s">
        <v>244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32" ht="15.6" x14ac:dyDescent="0.3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1:32" s="70" customFormat="1" ht="45.6" customHeight="1" x14ac:dyDescent="0.3">
      <c r="A8" s="513" t="s">
        <v>3</v>
      </c>
      <c r="B8" s="515" t="s">
        <v>4</v>
      </c>
      <c r="C8" s="503" t="s">
        <v>32</v>
      </c>
      <c r="D8" s="503"/>
      <c r="E8" s="503"/>
      <c r="F8" s="503" t="s">
        <v>33</v>
      </c>
      <c r="G8" s="503"/>
      <c r="H8" s="503"/>
      <c r="I8" s="503" t="s">
        <v>34</v>
      </c>
      <c r="J8" s="503"/>
      <c r="K8" s="503"/>
      <c r="L8" s="503" t="s">
        <v>35</v>
      </c>
      <c r="M8" s="503"/>
      <c r="N8" s="503"/>
      <c r="O8" s="503" t="s">
        <v>36</v>
      </c>
      <c r="P8" s="503"/>
      <c r="Q8" s="503"/>
      <c r="R8" s="504" t="s">
        <v>37</v>
      </c>
      <c r="S8" s="504"/>
      <c r="T8" s="504"/>
      <c r="U8" s="504" t="s">
        <v>38</v>
      </c>
      <c r="V8" s="504"/>
      <c r="W8" s="504"/>
      <c r="X8" s="504" t="s">
        <v>39</v>
      </c>
      <c r="Y8" s="504"/>
      <c r="Z8" s="504"/>
      <c r="AA8" s="505" t="s">
        <v>5</v>
      </c>
      <c r="AB8" s="506"/>
      <c r="AC8" s="507"/>
      <c r="AD8" s="496"/>
      <c r="AE8" s="496"/>
      <c r="AF8" s="496"/>
    </row>
    <row r="9" spans="1:32" s="70" customFormat="1" ht="33" customHeight="1" x14ac:dyDescent="0.3">
      <c r="A9" s="514"/>
      <c r="B9" s="516"/>
      <c r="C9" s="497" t="s">
        <v>336</v>
      </c>
      <c r="D9" s="498"/>
      <c r="E9" s="499"/>
      <c r="F9" s="497" t="s">
        <v>329</v>
      </c>
      <c r="G9" s="498"/>
      <c r="H9" s="499"/>
      <c r="I9" s="497" t="s">
        <v>330</v>
      </c>
      <c r="J9" s="498"/>
      <c r="K9" s="499"/>
      <c r="L9" s="497" t="s">
        <v>331</v>
      </c>
      <c r="M9" s="498"/>
      <c r="N9" s="499"/>
      <c r="O9" s="497" t="s">
        <v>332</v>
      </c>
      <c r="P9" s="498"/>
      <c r="Q9" s="499"/>
      <c r="R9" s="500" t="s">
        <v>333</v>
      </c>
      <c r="S9" s="501"/>
      <c r="T9" s="502"/>
      <c r="U9" s="500" t="s">
        <v>334</v>
      </c>
      <c r="V9" s="501"/>
      <c r="W9" s="502"/>
      <c r="X9" s="500" t="s">
        <v>335</v>
      </c>
      <c r="Y9" s="501"/>
      <c r="Z9" s="502"/>
      <c r="AA9" s="508"/>
      <c r="AB9" s="509"/>
      <c r="AC9" s="510"/>
      <c r="AD9" s="496"/>
      <c r="AE9" s="496"/>
      <c r="AF9" s="496"/>
    </row>
    <row r="10" spans="1:32" s="70" customFormat="1" ht="56.4" customHeight="1" x14ac:dyDescent="0.3">
      <c r="A10" s="94"/>
      <c r="B10" s="94"/>
      <c r="C10" s="94" t="s">
        <v>23</v>
      </c>
      <c r="D10" s="94" t="s">
        <v>24</v>
      </c>
      <c r="E10" s="94" t="s">
        <v>8</v>
      </c>
      <c r="F10" s="94" t="s">
        <v>23</v>
      </c>
      <c r="G10" s="94" t="s">
        <v>24</v>
      </c>
      <c r="H10" s="94" t="s">
        <v>8</v>
      </c>
      <c r="I10" s="94" t="s">
        <v>23</v>
      </c>
      <c r="J10" s="94" t="s">
        <v>20</v>
      </c>
      <c r="K10" s="94" t="s">
        <v>8</v>
      </c>
      <c r="L10" s="94" t="s">
        <v>23</v>
      </c>
      <c r="M10" s="94" t="s">
        <v>20</v>
      </c>
      <c r="N10" s="94" t="s">
        <v>8</v>
      </c>
      <c r="O10" s="94" t="s">
        <v>23</v>
      </c>
      <c r="P10" s="94" t="s">
        <v>20</v>
      </c>
      <c r="Q10" s="94" t="s">
        <v>8</v>
      </c>
      <c r="R10" s="94" t="s">
        <v>6</v>
      </c>
      <c r="S10" s="94" t="s">
        <v>7</v>
      </c>
      <c r="T10" s="94" t="s">
        <v>9</v>
      </c>
      <c r="U10" s="94" t="s">
        <v>23</v>
      </c>
      <c r="V10" s="94" t="s">
        <v>24</v>
      </c>
      <c r="W10" s="94" t="s">
        <v>9</v>
      </c>
      <c r="X10" s="94" t="s">
        <v>23</v>
      </c>
      <c r="Y10" s="94" t="s">
        <v>24</v>
      </c>
      <c r="Z10" s="94" t="s">
        <v>9</v>
      </c>
      <c r="AA10" s="94" t="s">
        <v>6</v>
      </c>
      <c r="AB10" s="94" t="s">
        <v>7</v>
      </c>
      <c r="AC10" s="94" t="s">
        <v>9</v>
      </c>
    </row>
    <row r="11" spans="1:32" s="77" customFormat="1" ht="13.8" x14ac:dyDescent="0.25">
      <c r="A11" s="71">
        <v>1</v>
      </c>
      <c r="B11" s="101" t="s">
        <v>273</v>
      </c>
      <c r="C11" s="124">
        <v>9</v>
      </c>
      <c r="D11" s="164">
        <v>9</v>
      </c>
      <c r="E11" s="85">
        <v>9</v>
      </c>
      <c r="F11" s="74">
        <v>0</v>
      </c>
      <c r="G11" s="207">
        <v>2</v>
      </c>
      <c r="H11" s="344">
        <v>2</v>
      </c>
      <c r="I11" s="122">
        <v>20</v>
      </c>
      <c r="J11" s="211">
        <v>45</v>
      </c>
      <c r="K11" s="75">
        <v>85</v>
      </c>
      <c r="L11" s="74">
        <v>20</v>
      </c>
      <c r="M11" s="225">
        <v>35</v>
      </c>
      <c r="N11" s="73">
        <v>75</v>
      </c>
      <c r="O11" s="74">
        <v>10</v>
      </c>
      <c r="P11" s="74">
        <v>14</v>
      </c>
      <c r="Q11" s="75">
        <v>60</v>
      </c>
      <c r="R11" s="111">
        <v>16</v>
      </c>
      <c r="S11" s="158">
        <v>16.600000000000001</v>
      </c>
      <c r="T11" s="75">
        <v>23</v>
      </c>
      <c r="U11" s="74">
        <v>1</v>
      </c>
      <c r="V11" s="190">
        <v>5</v>
      </c>
      <c r="W11" s="75"/>
      <c r="X11" s="74">
        <v>8</v>
      </c>
      <c r="Y11" s="122">
        <v>8</v>
      </c>
      <c r="Z11" s="75"/>
      <c r="AA11" s="76">
        <f>ROUND((C11+F11+I11+L11+O11+R11+U11+X11)/8,1)</f>
        <v>10.5</v>
      </c>
      <c r="AB11" s="76">
        <f>ROUND((D11+G11+J11+M11+P11+S11+V11+Y11)/8,1)</f>
        <v>16.8</v>
      </c>
      <c r="AC11" s="76"/>
      <c r="AD11" s="83"/>
    </row>
    <row r="12" spans="1:32" s="77" customFormat="1" ht="13.8" x14ac:dyDescent="0.25">
      <c r="A12" s="71">
        <f>A11+1</f>
        <v>2</v>
      </c>
      <c r="B12" s="100" t="s">
        <v>274</v>
      </c>
      <c r="C12" s="124">
        <v>7</v>
      </c>
      <c r="D12" s="164">
        <v>7</v>
      </c>
      <c r="E12" s="85">
        <v>11</v>
      </c>
      <c r="F12" s="122">
        <v>5</v>
      </c>
      <c r="G12" s="237">
        <v>11.5</v>
      </c>
      <c r="H12" s="344">
        <v>11.5</v>
      </c>
      <c r="I12" s="122">
        <v>20</v>
      </c>
      <c r="J12" s="211">
        <v>45</v>
      </c>
      <c r="K12" s="75">
        <v>85</v>
      </c>
      <c r="L12" s="74">
        <v>20</v>
      </c>
      <c r="M12" s="225">
        <v>35</v>
      </c>
      <c r="N12" s="73">
        <v>80</v>
      </c>
      <c r="O12" s="114">
        <v>7</v>
      </c>
      <c r="P12" s="122">
        <v>11</v>
      </c>
      <c r="Q12" s="75">
        <v>60</v>
      </c>
      <c r="R12" s="111">
        <v>11.9</v>
      </c>
      <c r="S12" s="158">
        <v>13.5</v>
      </c>
      <c r="T12" s="75">
        <v>20</v>
      </c>
      <c r="U12" s="74">
        <v>4</v>
      </c>
      <c r="V12" s="190">
        <v>10</v>
      </c>
      <c r="W12" s="75"/>
      <c r="X12" s="74">
        <v>13</v>
      </c>
      <c r="Y12" s="122">
        <v>13</v>
      </c>
      <c r="Z12" s="75"/>
      <c r="AA12" s="76">
        <f t="shared" ref="AA12:AA33" si="0">ROUND((C12+F12+I12+L12+O12+R12+U12+X12)/8,1)</f>
        <v>11</v>
      </c>
      <c r="AB12" s="76">
        <f t="shared" ref="AB12:AB33" si="1">ROUND((D12+G12+J12+M12+P12+S12+V12+Y12)/8,1)</f>
        <v>18.3</v>
      </c>
      <c r="AC12" s="76"/>
      <c r="AD12" s="83"/>
    </row>
    <row r="13" spans="1:32" s="77" customFormat="1" ht="13.8" x14ac:dyDescent="0.25">
      <c r="A13" s="71">
        <f t="shared" ref="A13:A41" si="2">A12+1</f>
        <v>3</v>
      </c>
      <c r="B13" s="101" t="s">
        <v>276</v>
      </c>
      <c r="C13" s="124">
        <v>18</v>
      </c>
      <c r="D13" s="164">
        <v>38</v>
      </c>
      <c r="E13" s="85">
        <v>38</v>
      </c>
      <c r="F13" s="122">
        <v>5</v>
      </c>
      <c r="G13" s="237">
        <v>7</v>
      </c>
      <c r="H13" s="344">
        <v>7</v>
      </c>
      <c r="I13" s="122">
        <v>22</v>
      </c>
      <c r="J13" s="211">
        <v>48</v>
      </c>
      <c r="K13" s="75">
        <v>88</v>
      </c>
      <c r="L13" s="74">
        <v>20</v>
      </c>
      <c r="M13" s="225">
        <v>30</v>
      </c>
      <c r="N13" s="73">
        <v>75</v>
      </c>
      <c r="O13" s="114">
        <v>4</v>
      </c>
      <c r="P13" s="122">
        <v>8</v>
      </c>
      <c r="Q13" s="344">
        <v>12</v>
      </c>
      <c r="R13" s="111">
        <v>11.6</v>
      </c>
      <c r="S13" s="158">
        <v>12.4</v>
      </c>
      <c r="T13" s="75">
        <v>19</v>
      </c>
      <c r="U13" s="74">
        <v>4</v>
      </c>
      <c r="V13" s="190">
        <v>13</v>
      </c>
      <c r="W13" s="75"/>
      <c r="X13" s="74">
        <v>6</v>
      </c>
      <c r="Y13" s="122">
        <v>6</v>
      </c>
      <c r="Z13" s="75"/>
      <c r="AA13" s="76">
        <f t="shared" si="0"/>
        <v>11.3</v>
      </c>
      <c r="AB13" s="76">
        <f t="shared" si="1"/>
        <v>20.3</v>
      </c>
      <c r="AC13" s="76"/>
      <c r="AD13" s="83"/>
    </row>
    <row r="14" spans="1:32" s="77" customFormat="1" ht="13.8" x14ac:dyDescent="0.25">
      <c r="A14" s="71">
        <f t="shared" si="2"/>
        <v>4</v>
      </c>
      <c r="B14" s="102" t="s">
        <v>277</v>
      </c>
      <c r="C14" s="124">
        <v>7.5</v>
      </c>
      <c r="D14" s="164">
        <v>7.5</v>
      </c>
      <c r="E14" s="85">
        <v>7.5</v>
      </c>
      <c r="F14" s="122">
        <v>3</v>
      </c>
      <c r="G14" s="237">
        <v>5</v>
      </c>
      <c r="H14" s="344">
        <v>2</v>
      </c>
      <c r="I14" s="121">
        <v>22</v>
      </c>
      <c r="J14" s="211">
        <v>48</v>
      </c>
      <c r="K14" s="75">
        <v>88</v>
      </c>
      <c r="L14" s="74">
        <v>20</v>
      </c>
      <c r="M14" s="225">
        <v>35</v>
      </c>
      <c r="N14" s="73">
        <v>80</v>
      </c>
      <c r="O14" s="114">
        <v>7</v>
      </c>
      <c r="P14" s="122">
        <v>13</v>
      </c>
      <c r="Q14" s="75">
        <v>60</v>
      </c>
      <c r="R14" s="111">
        <v>11</v>
      </c>
      <c r="S14" s="158">
        <v>11</v>
      </c>
      <c r="T14" s="75">
        <v>14</v>
      </c>
      <c r="U14" s="74">
        <v>1</v>
      </c>
      <c r="V14" s="190">
        <v>5</v>
      </c>
      <c r="W14" s="75"/>
      <c r="X14" s="74">
        <v>11</v>
      </c>
      <c r="Y14" s="122">
        <v>11</v>
      </c>
      <c r="Z14" s="75"/>
      <c r="AA14" s="76">
        <f t="shared" si="0"/>
        <v>10.3</v>
      </c>
      <c r="AB14" s="76">
        <f t="shared" si="1"/>
        <v>16.899999999999999</v>
      </c>
      <c r="AC14" s="76"/>
      <c r="AD14" s="83"/>
    </row>
    <row r="15" spans="1:32" s="77" customFormat="1" ht="13.8" x14ac:dyDescent="0.25">
      <c r="A15" s="71">
        <f t="shared" si="2"/>
        <v>5</v>
      </c>
      <c r="B15" s="377" t="s">
        <v>278</v>
      </c>
      <c r="C15" s="124">
        <v>0</v>
      </c>
      <c r="D15" s="164">
        <v>0</v>
      </c>
      <c r="E15" s="85">
        <v>0</v>
      </c>
      <c r="F15" s="121">
        <v>3</v>
      </c>
      <c r="G15" s="237">
        <v>3</v>
      </c>
      <c r="H15" s="344">
        <v>0</v>
      </c>
      <c r="I15" s="122">
        <v>22</v>
      </c>
      <c r="J15" s="211">
        <v>48</v>
      </c>
      <c r="K15" s="75">
        <v>88</v>
      </c>
      <c r="L15" s="74">
        <v>0</v>
      </c>
      <c r="M15" s="225">
        <v>0</v>
      </c>
      <c r="N15" s="84">
        <v>0</v>
      </c>
      <c r="O15" s="114">
        <v>4</v>
      </c>
      <c r="P15" s="121">
        <v>8</v>
      </c>
      <c r="Q15" s="344">
        <v>12</v>
      </c>
      <c r="R15" s="111">
        <v>0</v>
      </c>
      <c r="S15" s="158">
        <v>0</v>
      </c>
      <c r="T15" s="75">
        <v>0</v>
      </c>
      <c r="U15" s="74">
        <v>0</v>
      </c>
      <c r="V15" s="190">
        <v>0</v>
      </c>
      <c r="W15" s="75"/>
      <c r="X15" s="74">
        <v>0</v>
      </c>
      <c r="Y15" s="122">
        <v>0</v>
      </c>
      <c r="Z15" s="75"/>
      <c r="AA15" s="76">
        <f t="shared" si="0"/>
        <v>3.6</v>
      </c>
      <c r="AB15" s="76">
        <f t="shared" si="1"/>
        <v>7.4</v>
      </c>
      <c r="AC15" s="76"/>
      <c r="AD15" s="83"/>
    </row>
    <row r="16" spans="1:32" s="77" customFormat="1" ht="13.8" x14ac:dyDescent="0.25">
      <c r="A16" s="71">
        <f t="shared" si="2"/>
        <v>6</v>
      </c>
      <c r="B16" s="100" t="s">
        <v>279</v>
      </c>
      <c r="C16" s="124">
        <v>18</v>
      </c>
      <c r="D16" s="164">
        <v>22</v>
      </c>
      <c r="E16" s="85">
        <v>22</v>
      </c>
      <c r="F16" s="122">
        <v>3</v>
      </c>
      <c r="G16" s="237">
        <v>3</v>
      </c>
      <c r="H16" s="344">
        <v>3</v>
      </c>
      <c r="I16" s="122">
        <v>22</v>
      </c>
      <c r="J16" s="211">
        <v>48</v>
      </c>
      <c r="K16" s="75">
        <v>88</v>
      </c>
      <c r="L16" s="74">
        <v>20</v>
      </c>
      <c r="M16" s="225">
        <v>40</v>
      </c>
      <c r="N16" s="73">
        <v>80</v>
      </c>
      <c r="O16" s="114">
        <v>7</v>
      </c>
      <c r="P16" s="122">
        <v>11</v>
      </c>
      <c r="Q16" s="75">
        <v>60</v>
      </c>
      <c r="R16" s="111">
        <v>7.5</v>
      </c>
      <c r="S16" s="158">
        <v>8.3000000000000007</v>
      </c>
      <c r="T16" s="75">
        <v>12</v>
      </c>
      <c r="U16" s="74">
        <v>5</v>
      </c>
      <c r="V16" s="190">
        <v>12</v>
      </c>
      <c r="W16" s="75"/>
      <c r="X16" s="74">
        <v>6</v>
      </c>
      <c r="Y16" s="122">
        <v>6</v>
      </c>
      <c r="Z16" s="75"/>
      <c r="AA16" s="76">
        <f t="shared" si="0"/>
        <v>11.1</v>
      </c>
      <c r="AB16" s="76">
        <f t="shared" si="1"/>
        <v>18.8</v>
      </c>
      <c r="AC16" s="76"/>
      <c r="AD16" s="83"/>
    </row>
    <row r="17" spans="1:30" s="77" customFormat="1" ht="13.8" x14ac:dyDescent="0.25">
      <c r="A17" s="71">
        <f t="shared" si="2"/>
        <v>7</v>
      </c>
      <c r="B17" s="100" t="s">
        <v>281</v>
      </c>
      <c r="C17" s="124">
        <v>23</v>
      </c>
      <c r="D17" s="164">
        <v>48</v>
      </c>
      <c r="E17" s="74">
        <v>80</v>
      </c>
      <c r="F17" s="122">
        <v>10.5</v>
      </c>
      <c r="G17" s="237">
        <v>29.5</v>
      </c>
      <c r="H17" s="75">
        <v>66</v>
      </c>
      <c r="I17" s="122">
        <v>22</v>
      </c>
      <c r="J17" s="211">
        <v>48</v>
      </c>
      <c r="K17" s="75">
        <v>88</v>
      </c>
      <c r="L17" s="74">
        <v>20</v>
      </c>
      <c r="M17" s="225">
        <v>35</v>
      </c>
      <c r="N17" s="73">
        <v>80</v>
      </c>
      <c r="O17" s="114">
        <v>10</v>
      </c>
      <c r="P17" s="122">
        <v>30</v>
      </c>
      <c r="Q17" s="75">
        <v>95</v>
      </c>
      <c r="R17" s="111">
        <v>23</v>
      </c>
      <c r="S17" s="158">
        <v>42</v>
      </c>
      <c r="T17" s="75">
        <v>70</v>
      </c>
      <c r="U17" s="74">
        <v>23</v>
      </c>
      <c r="V17" s="190">
        <v>47</v>
      </c>
      <c r="W17" s="75"/>
      <c r="X17" s="74">
        <v>23</v>
      </c>
      <c r="Y17" s="122">
        <v>43</v>
      </c>
      <c r="Z17" s="75"/>
      <c r="AA17" s="76">
        <f t="shared" si="0"/>
        <v>19.3</v>
      </c>
      <c r="AB17" s="76">
        <f t="shared" si="1"/>
        <v>40.299999999999997</v>
      </c>
      <c r="AC17" s="76"/>
      <c r="AD17" s="83"/>
    </row>
    <row r="18" spans="1:30" s="77" customFormat="1" ht="13.8" x14ac:dyDescent="0.25">
      <c r="A18" s="71">
        <f t="shared" si="2"/>
        <v>8</v>
      </c>
      <c r="B18" s="101" t="s">
        <v>282</v>
      </c>
      <c r="C18" s="124">
        <v>23</v>
      </c>
      <c r="D18" s="164">
        <v>48</v>
      </c>
      <c r="E18" s="74">
        <v>80</v>
      </c>
      <c r="F18" s="122">
        <v>8</v>
      </c>
      <c r="G18" s="237">
        <v>25.5</v>
      </c>
      <c r="H18" s="75">
        <v>61</v>
      </c>
      <c r="I18" s="122">
        <v>22</v>
      </c>
      <c r="J18" s="211">
        <v>48</v>
      </c>
      <c r="K18" s="75">
        <v>88</v>
      </c>
      <c r="L18" s="74">
        <v>20</v>
      </c>
      <c r="M18" s="225">
        <v>40</v>
      </c>
      <c r="N18" s="73">
        <v>80</v>
      </c>
      <c r="O18" s="114">
        <v>7</v>
      </c>
      <c r="P18" s="122">
        <v>28</v>
      </c>
      <c r="Q18" s="75">
        <v>81</v>
      </c>
      <c r="R18" s="111">
        <v>20</v>
      </c>
      <c r="S18" s="158">
        <v>29.53</v>
      </c>
      <c r="T18" s="75">
        <v>70</v>
      </c>
      <c r="U18" s="74">
        <v>23</v>
      </c>
      <c r="V18" s="190">
        <v>46</v>
      </c>
      <c r="W18" s="75"/>
      <c r="X18" s="74">
        <v>17</v>
      </c>
      <c r="Y18" s="122">
        <v>27</v>
      </c>
      <c r="Z18" s="75"/>
      <c r="AA18" s="76">
        <f t="shared" si="0"/>
        <v>17.5</v>
      </c>
      <c r="AB18" s="76">
        <f t="shared" si="1"/>
        <v>36.5</v>
      </c>
      <c r="AC18" s="76"/>
      <c r="AD18" s="83"/>
    </row>
    <row r="19" spans="1:30" s="77" customFormat="1" ht="13.8" x14ac:dyDescent="0.25">
      <c r="A19" s="71">
        <f t="shared" si="2"/>
        <v>9</v>
      </c>
      <c r="B19" s="100" t="s">
        <v>283</v>
      </c>
      <c r="C19" s="124">
        <v>15</v>
      </c>
      <c r="D19" s="164">
        <v>45</v>
      </c>
      <c r="E19" s="74">
        <v>80</v>
      </c>
      <c r="F19" s="122">
        <v>14</v>
      </c>
      <c r="G19" s="237">
        <v>34.5</v>
      </c>
      <c r="H19" s="75">
        <v>66.5</v>
      </c>
      <c r="I19" s="122">
        <v>22</v>
      </c>
      <c r="J19" s="211">
        <v>48</v>
      </c>
      <c r="K19" s="75">
        <v>88</v>
      </c>
      <c r="L19" s="74">
        <v>20</v>
      </c>
      <c r="M19" s="225">
        <v>35</v>
      </c>
      <c r="N19" s="73">
        <v>80</v>
      </c>
      <c r="O19" s="114">
        <v>10</v>
      </c>
      <c r="P19" s="122">
        <v>27</v>
      </c>
      <c r="Q19" s="75">
        <v>89</v>
      </c>
      <c r="R19" s="111">
        <v>24</v>
      </c>
      <c r="S19" s="158">
        <v>42.8</v>
      </c>
      <c r="T19" s="75">
        <v>70</v>
      </c>
      <c r="U19" s="74">
        <v>22</v>
      </c>
      <c r="V19" s="190">
        <v>46</v>
      </c>
      <c r="W19" s="75"/>
      <c r="X19" s="74">
        <v>17</v>
      </c>
      <c r="Y19" s="122">
        <v>42</v>
      </c>
      <c r="Z19" s="75"/>
      <c r="AA19" s="76">
        <f t="shared" si="0"/>
        <v>18</v>
      </c>
      <c r="AB19" s="76">
        <f t="shared" si="1"/>
        <v>40</v>
      </c>
      <c r="AC19" s="76"/>
      <c r="AD19" s="83"/>
    </row>
    <row r="20" spans="1:30" s="77" customFormat="1" ht="13.8" x14ac:dyDescent="0.25">
      <c r="A20" s="71">
        <f t="shared" si="2"/>
        <v>10</v>
      </c>
      <c r="B20" s="100" t="s">
        <v>285</v>
      </c>
      <c r="C20" s="124">
        <v>0</v>
      </c>
      <c r="D20" s="164">
        <v>0</v>
      </c>
      <c r="E20" s="85">
        <v>0</v>
      </c>
      <c r="F20" s="122">
        <v>3</v>
      </c>
      <c r="G20" s="237">
        <v>3</v>
      </c>
      <c r="H20" s="344">
        <v>0</v>
      </c>
      <c r="I20" s="122">
        <v>22</v>
      </c>
      <c r="J20" s="211">
        <v>48</v>
      </c>
      <c r="K20" s="75">
        <v>88</v>
      </c>
      <c r="L20" s="74">
        <v>20</v>
      </c>
      <c r="M20" s="225">
        <v>35</v>
      </c>
      <c r="N20" s="73">
        <v>70</v>
      </c>
      <c r="O20" s="114">
        <v>4</v>
      </c>
      <c r="P20" s="122">
        <v>8</v>
      </c>
      <c r="Q20" s="344">
        <v>12</v>
      </c>
      <c r="R20" s="111">
        <v>3.5</v>
      </c>
      <c r="S20" s="158">
        <v>3.5</v>
      </c>
      <c r="T20" s="75">
        <v>6</v>
      </c>
      <c r="U20" s="74">
        <v>6</v>
      </c>
      <c r="V20" s="190">
        <v>13</v>
      </c>
      <c r="W20" s="75"/>
      <c r="X20" s="74">
        <v>0</v>
      </c>
      <c r="Y20" s="122">
        <v>0</v>
      </c>
      <c r="Z20" s="75"/>
      <c r="AA20" s="76">
        <f t="shared" si="0"/>
        <v>7.3</v>
      </c>
      <c r="AB20" s="76">
        <f t="shared" si="1"/>
        <v>13.8</v>
      </c>
      <c r="AC20" s="76"/>
      <c r="AD20" s="83"/>
    </row>
    <row r="21" spans="1:30" s="77" customFormat="1" ht="13.8" x14ac:dyDescent="0.25">
      <c r="A21" s="71">
        <f t="shared" si="2"/>
        <v>11</v>
      </c>
      <c r="B21" s="101" t="s">
        <v>286</v>
      </c>
      <c r="C21" s="124">
        <v>18</v>
      </c>
      <c r="D21" s="164">
        <v>20</v>
      </c>
      <c r="E21" s="74">
        <v>60</v>
      </c>
      <c r="F21" s="122">
        <v>0</v>
      </c>
      <c r="G21" s="237">
        <v>4</v>
      </c>
      <c r="H21" s="75">
        <v>60</v>
      </c>
      <c r="I21" s="122">
        <v>20</v>
      </c>
      <c r="J21" s="211">
        <v>45</v>
      </c>
      <c r="K21" s="75">
        <v>85</v>
      </c>
      <c r="L21" s="74">
        <v>20</v>
      </c>
      <c r="M21" s="225">
        <v>36</v>
      </c>
      <c r="N21" s="73">
        <v>80</v>
      </c>
      <c r="O21" s="114">
        <v>7</v>
      </c>
      <c r="P21" s="122">
        <v>11</v>
      </c>
      <c r="Q21" s="75">
        <v>60</v>
      </c>
      <c r="R21" s="111">
        <v>16.5</v>
      </c>
      <c r="S21" s="158">
        <v>16.5</v>
      </c>
      <c r="T21" s="75">
        <v>45</v>
      </c>
      <c r="U21" s="74">
        <v>8</v>
      </c>
      <c r="V21" s="190">
        <v>20</v>
      </c>
      <c r="W21" s="75"/>
      <c r="X21" s="74">
        <v>15</v>
      </c>
      <c r="Y21" s="122">
        <v>20</v>
      </c>
      <c r="Z21" s="75"/>
      <c r="AA21" s="76">
        <f t="shared" si="0"/>
        <v>13.1</v>
      </c>
      <c r="AB21" s="76">
        <f t="shared" si="1"/>
        <v>21.6</v>
      </c>
      <c r="AC21" s="76"/>
      <c r="AD21" s="83"/>
    </row>
    <row r="22" spans="1:30" s="77" customFormat="1" ht="13.8" x14ac:dyDescent="0.25">
      <c r="A22" s="71">
        <f t="shared" si="2"/>
        <v>12</v>
      </c>
      <c r="B22" s="100" t="s">
        <v>288</v>
      </c>
      <c r="C22" s="124">
        <v>20</v>
      </c>
      <c r="D22" s="164">
        <v>45</v>
      </c>
      <c r="E22" s="74">
        <v>75</v>
      </c>
      <c r="F22" s="122">
        <v>19.5</v>
      </c>
      <c r="G22" s="237">
        <v>43.5</v>
      </c>
      <c r="H22" s="75">
        <v>72</v>
      </c>
      <c r="I22" s="122">
        <v>20</v>
      </c>
      <c r="J22" s="211">
        <v>45</v>
      </c>
      <c r="K22" s="75">
        <v>85</v>
      </c>
      <c r="L22" s="74">
        <v>20</v>
      </c>
      <c r="M22" s="225">
        <v>40</v>
      </c>
      <c r="N22" s="73">
        <v>80</v>
      </c>
      <c r="O22" s="114">
        <v>10</v>
      </c>
      <c r="P22" s="122">
        <v>28</v>
      </c>
      <c r="Q22" s="75">
        <v>93</v>
      </c>
      <c r="R22" s="111">
        <v>21.5</v>
      </c>
      <c r="S22" s="158">
        <v>39.629999999999995</v>
      </c>
      <c r="T22" s="75">
        <v>70</v>
      </c>
      <c r="U22" s="74">
        <v>18</v>
      </c>
      <c r="V22" s="190">
        <v>44</v>
      </c>
      <c r="W22" s="75"/>
      <c r="X22" s="74">
        <v>23</v>
      </c>
      <c r="Y22" s="122">
        <v>47</v>
      </c>
      <c r="Z22" s="75"/>
      <c r="AA22" s="76">
        <f t="shared" si="0"/>
        <v>19</v>
      </c>
      <c r="AB22" s="76">
        <f t="shared" si="1"/>
        <v>41.5</v>
      </c>
      <c r="AC22" s="76"/>
      <c r="AD22" s="83"/>
    </row>
    <row r="23" spans="1:30" s="77" customFormat="1" ht="13.8" x14ac:dyDescent="0.25">
      <c r="A23" s="71">
        <f t="shared" si="2"/>
        <v>13</v>
      </c>
      <c r="B23" s="100" t="s">
        <v>289</v>
      </c>
      <c r="C23" s="124">
        <v>18</v>
      </c>
      <c r="D23" s="164">
        <v>34.5</v>
      </c>
      <c r="E23" s="74">
        <v>60</v>
      </c>
      <c r="F23" s="122">
        <v>19.5</v>
      </c>
      <c r="G23" s="237">
        <v>25.5</v>
      </c>
      <c r="H23" s="75">
        <v>60</v>
      </c>
      <c r="I23" s="122">
        <v>22</v>
      </c>
      <c r="J23" s="211">
        <v>48</v>
      </c>
      <c r="K23" s="75">
        <v>88</v>
      </c>
      <c r="L23" s="74">
        <v>20</v>
      </c>
      <c r="M23" s="225">
        <v>35</v>
      </c>
      <c r="N23" s="73">
        <v>80</v>
      </c>
      <c r="O23" s="114">
        <v>10</v>
      </c>
      <c r="P23" s="122">
        <v>25</v>
      </c>
      <c r="Q23" s="75">
        <v>60</v>
      </c>
      <c r="R23" s="111">
        <v>18.7</v>
      </c>
      <c r="S23" s="158">
        <v>26.299999999999997</v>
      </c>
      <c r="T23" s="75">
        <v>45</v>
      </c>
      <c r="U23" s="74">
        <v>21</v>
      </c>
      <c r="V23" s="190">
        <v>39</v>
      </c>
      <c r="W23" s="75"/>
      <c r="X23" s="74">
        <v>20</v>
      </c>
      <c r="Y23" s="122">
        <v>41</v>
      </c>
      <c r="Z23" s="75"/>
      <c r="AA23" s="76">
        <f t="shared" si="0"/>
        <v>18.7</v>
      </c>
      <c r="AB23" s="76">
        <f t="shared" si="1"/>
        <v>34.299999999999997</v>
      </c>
      <c r="AC23" s="76"/>
      <c r="AD23" s="83"/>
    </row>
    <row r="24" spans="1:30" s="77" customFormat="1" ht="13.8" x14ac:dyDescent="0.25">
      <c r="A24" s="71">
        <f t="shared" si="2"/>
        <v>14</v>
      </c>
      <c r="B24" s="101" t="s">
        <v>290</v>
      </c>
      <c r="C24" s="124">
        <v>6.5</v>
      </c>
      <c r="D24" s="164">
        <v>6.5</v>
      </c>
      <c r="E24" s="85">
        <v>6.5</v>
      </c>
      <c r="F24" s="122">
        <v>0</v>
      </c>
      <c r="G24" s="237">
        <v>0</v>
      </c>
      <c r="H24" s="344">
        <v>0</v>
      </c>
      <c r="I24" s="122">
        <v>20</v>
      </c>
      <c r="J24" s="211">
        <v>45</v>
      </c>
      <c r="K24" s="75">
        <v>85</v>
      </c>
      <c r="L24" s="74">
        <v>20</v>
      </c>
      <c r="M24" s="225">
        <v>35</v>
      </c>
      <c r="N24" s="73">
        <v>75</v>
      </c>
      <c r="O24" s="114">
        <v>4</v>
      </c>
      <c r="P24" s="122">
        <v>8</v>
      </c>
      <c r="Q24" s="344">
        <v>12</v>
      </c>
      <c r="R24" s="111">
        <v>8</v>
      </c>
      <c r="S24" s="158">
        <v>8</v>
      </c>
      <c r="T24" s="75">
        <v>10</v>
      </c>
      <c r="U24" s="74">
        <v>0</v>
      </c>
      <c r="V24" s="190">
        <v>4</v>
      </c>
      <c r="W24" s="75"/>
      <c r="X24" s="74">
        <v>11</v>
      </c>
      <c r="Y24" s="122">
        <v>11</v>
      </c>
      <c r="Z24" s="75"/>
      <c r="AA24" s="76">
        <f t="shared" si="0"/>
        <v>8.6999999999999993</v>
      </c>
      <c r="AB24" s="76">
        <f t="shared" si="1"/>
        <v>14.7</v>
      </c>
      <c r="AC24" s="76"/>
      <c r="AD24" s="83"/>
    </row>
    <row r="25" spans="1:30" s="77" customFormat="1" ht="13.8" x14ac:dyDescent="0.25">
      <c r="A25" s="71">
        <f t="shared" si="2"/>
        <v>15</v>
      </c>
      <c r="B25" s="100" t="s">
        <v>291</v>
      </c>
      <c r="C25" s="124">
        <v>1</v>
      </c>
      <c r="D25" s="164">
        <v>1</v>
      </c>
      <c r="E25" s="85">
        <v>1</v>
      </c>
      <c r="F25" s="122">
        <v>0</v>
      </c>
      <c r="G25" s="237">
        <v>0</v>
      </c>
      <c r="H25" s="344">
        <v>0</v>
      </c>
      <c r="I25" s="122">
        <v>0</v>
      </c>
      <c r="J25" s="211">
        <v>15</v>
      </c>
      <c r="K25" s="75">
        <v>60</v>
      </c>
      <c r="L25" s="74">
        <v>20</v>
      </c>
      <c r="M25" s="225">
        <v>30</v>
      </c>
      <c r="N25" s="73">
        <v>70</v>
      </c>
      <c r="O25" s="114">
        <v>7</v>
      </c>
      <c r="P25" s="122">
        <v>11</v>
      </c>
      <c r="Q25" s="75">
        <v>60</v>
      </c>
      <c r="R25" s="111">
        <v>7</v>
      </c>
      <c r="S25" s="158">
        <v>7</v>
      </c>
      <c r="T25" s="75">
        <v>9</v>
      </c>
      <c r="U25" s="74">
        <v>0</v>
      </c>
      <c r="V25" s="190">
        <v>6</v>
      </c>
      <c r="W25" s="75"/>
      <c r="X25" s="74">
        <v>3</v>
      </c>
      <c r="Y25" s="122">
        <v>3</v>
      </c>
      <c r="Z25" s="75"/>
      <c r="AA25" s="76">
        <f t="shared" si="0"/>
        <v>4.8</v>
      </c>
      <c r="AB25" s="76">
        <f t="shared" si="1"/>
        <v>9.1</v>
      </c>
      <c r="AC25" s="76"/>
      <c r="AD25" s="83"/>
    </row>
    <row r="26" spans="1:30" s="77" customFormat="1" ht="13.8" x14ac:dyDescent="0.25">
      <c r="A26" s="71">
        <f t="shared" si="2"/>
        <v>16</v>
      </c>
      <c r="B26" s="101" t="s">
        <v>294</v>
      </c>
      <c r="C26" s="124">
        <v>20</v>
      </c>
      <c r="D26" s="164">
        <v>40</v>
      </c>
      <c r="E26" s="74">
        <v>69</v>
      </c>
      <c r="F26" s="122">
        <v>14.5</v>
      </c>
      <c r="G26" s="237">
        <v>38.5</v>
      </c>
      <c r="H26" s="75">
        <v>66.5</v>
      </c>
      <c r="I26" s="122">
        <v>22</v>
      </c>
      <c r="J26" s="211">
        <v>48</v>
      </c>
      <c r="K26" s="75">
        <v>88</v>
      </c>
      <c r="L26" s="74">
        <v>20</v>
      </c>
      <c r="M26" s="225">
        <v>35</v>
      </c>
      <c r="N26" s="73">
        <v>75</v>
      </c>
      <c r="O26" s="114">
        <v>7</v>
      </c>
      <c r="P26" s="122">
        <v>24</v>
      </c>
      <c r="Q26" s="75">
        <v>87</v>
      </c>
      <c r="R26" s="111">
        <v>21.4</v>
      </c>
      <c r="S26" s="158">
        <v>39.53</v>
      </c>
      <c r="T26" s="75">
        <v>70</v>
      </c>
      <c r="U26" s="74">
        <v>19</v>
      </c>
      <c r="V26" s="190">
        <v>40</v>
      </c>
      <c r="W26" s="75"/>
      <c r="X26" s="74">
        <v>23</v>
      </c>
      <c r="Y26" s="122">
        <v>47</v>
      </c>
      <c r="Z26" s="75"/>
      <c r="AA26" s="76">
        <f t="shared" si="0"/>
        <v>18.399999999999999</v>
      </c>
      <c r="AB26" s="76">
        <f t="shared" si="1"/>
        <v>39</v>
      </c>
      <c r="AC26" s="76"/>
      <c r="AD26" s="83"/>
    </row>
    <row r="27" spans="1:30" s="77" customFormat="1" ht="13.8" x14ac:dyDescent="0.25">
      <c r="A27" s="71">
        <f t="shared" si="2"/>
        <v>17</v>
      </c>
      <c r="B27" s="101" t="s">
        <v>295</v>
      </c>
      <c r="C27" s="124">
        <v>20</v>
      </c>
      <c r="D27" s="164">
        <v>38</v>
      </c>
      <c r="E27" s="85">
        <v>38</v>
      </c>
      <c r="F27" s="122">
        <v>5</v>
      </c>
      <c r="G27" s="237">
        <v>12.5</v>
      </c>
      <c r="H27" s="344">
        <v>15.5</v>
      </c>
      <c r="I27" s="122">
        <v>22</v>
      </c>
      <c r="J27" s="211">
        <v>48</v>
      </c>
      <c r="K27" s="75">
        <v>88</v>
      </c>
      <c r="L27" s="74">
        <v>20</v>
      </c>
      <c r="M27" s="225">
        <v>40</v>
      </c>
      <c r="N27" s="73">
        <v>85</v>
      </c>
      <c r="O27" s="114">
        <v>10</v>
      </c>
      <c r="P27" s="122">
        <v>22</v>
      </c>
      <c r="Q27" s="75">
        <v>70</v>
      </c>
      <c r="R27" s="111">
        <v>17</v>
      </c>
      <c r="S27" s="158">
        <v>19.2</v>
      </c>
      <c r="T27" s="75">
        <v>24</v>
      </c>
      <c r="U27" s="74">
        <v>13</v>
      </c>
      <c r="V27" s="190">
        <v>24</v>
      </c>
      <c r="W27" s="75"/>
      <c r="X27" s="74">
        <v>20</v>
      </c>
      <c r="Y27" s="122">
        <v>24</v>
      </c>
      <c r="Z27" s="75"/>
      <c r="AA27" s="76">
        <f t="shared" si="0"/>
        <v>15.9</v>
      </c>
      <c r="AB27" s="76">
        <f t="shared" si="1"/>
        <v>28.5</v>
      </c>
      <c r="AC27" s="76"/>
      <c r="AD27" s="83"/>
    </row>
    <row r="28" spans="1:30" s="77" customFormat="1" ht="13.8" x14ac:dyDescent="0.25">
      <c r="A28" s="71">
        <f t="shared" si="2"/>
        <v>18</v>
      </c>
      <c r="B28" s="100" t="s">
        <v>296</v>
      </c>
      <c r="C28" s="124">
        <v>27</v>
      </c>
      <c r="D28" s="164">
        <v>50</v>
      </c>
      <c r="E28" s="74">
        <v>91</v>
      </c>
      <c r="F28" s="122">
        <v>20.5</v>
      </c>
      <c r="G28" s="237">
        <v>45.5</v>
      </c>
      <c r="H28" s="75">
        <v>86</v>
      </c>
      <c r="I28" s="122">
        <v>22</v>
      </c>
      <c r="J28" s="211">
        <v>48</v>
      </c>
      <c r="K28" s="75">
        <v>88</v>
      </c>
      <c r="L28" s="74">
        <v>20</v>
      </c>
      <c r="M28" s="225">
        <v>45</v>
      </c>
      <c r="N28" s="73">
        <v>85</v>
      </c>
      <c r="O28" s="114">
        <v>13</v>
      </c>
      <c r="P28" s="122">
        <v>32</v>
      </c>
      <c r="Q28" s="75">
        <v>96</v>
      </c>
      <c r="R28" s="111">
        <v>23</v>
      </c>
      <c r="S28" s="158">
        <v>48.67</v>
      </c>
      <c r="T28" s="75">
        <v>70</v>
      </c>
      <c r="U28" s="74">
        <v>23</v>
      </c>
      <c r="V28" s="190">
        <v>47</v>
      </c>
      <c r="W28" s="75"/>
      <c r="X28" s="74">
        <v>24</v>
      </c>
      <c r="Y28" s="122">
        <v>49</v>
      </c>
      <c r="Z28" s="75"/>
      <c r="AA28" s="76">
        <f t="shared" si="0"/>
        <v>21.6</v>
      </c>
      <c r="AB28" s="76">
        <f t="shared" si="1"/>
        <v>45.6</v>
      </c>
      <c r="AC28" s="76"/>
      <c r="AD28" s="83"/>
    </row>
    <row r="29" spans="1:30" s="77" customFormat="1" ht="13.8" x14ac:dyDescent="0.25">
      <c r="A29" s="71">
        <f t="shared" si="2"/>
        <v>19</v>
      </c>
      <c r="B29" s="101" t="s">
        <v>298</v>
      </c>
      <c r="C29" s="124">
        <v>9.5</v>
      </c>
      <c r="D29" s="164">
        <v>9.5</v>
      </c>
      <c r="E29" s="85">
        <v>9.5</v>
      </c>
      <c r="F29" s="122">
        <v>3</v>
      </c>
      <c r="G29" s="237">
        <v>5</v>
      </c>
      <c r="H29" s="344">
        <v>5</v>
      </c>
      <c r="I29" s="122">
        <v>22</v>
      </c>
      <c r="J29" s="211">
        <v>48</v>
      </c>
      <c r="K29" s="75">
        <v>88</v>
      </c>
      <c r="L29" s="74">
        <v>20</v>
      </c>
      <c r="M29" s="225">
        <v>35</v>
      </c>
      <c r="N29" s="73">
        <v>75</v>
      </c>
      <c r="O29" s="114">
        <v>10</v>
      </c>
      <c r="P29" s="122">
        <v>14</v>
      </c>
      <c r="Q29" s="75">
        <v>60</v>
      </c>
      <c r="R29" s="111">
        <v>12</v>
      </c>
      <c r="S29" s="158">
        <v>12</v>
      </c>
      <c r="T29" s="75">
        <v>15</v>
      </c>
      <c r="U29" s="74">
        <v>1</v>
      </c>
      <c r="V29" s="190">
        <v>5</v>
      </c>
      <c r="W29" s="75"/>
      <c r="X29" s="74">
        <v>8</v>
      </c>
      <c r="Y29" s="122">
        <v>8</v>
      </c>
      <c r="Z29" s="75"/>
      <c r="AA29" s="76">
        <f t="shared" si="0"/>
        <v>10.7</v>
      </c>
      <c r="AB29" s="76">
        <f t="shared" si="1"/>
        <v>17.100000000000001</v>
      </c>
      <c r="AC29" s="76"/>
      <c r="AD29" s="83"/>
    </row>
    <row r="30" spans="1:30" s="77" customFormat="1" ht="13.8" x14ac:dyDescent="0.25">
      <c r="A30" s="71">
        <f t="shared" si="2"/>
        <v>20</v>
      </c>
      <c r="B30" s="100" t="s">
        <v>299</v>
      </c>
      <c r="C30" s="124">
        <v>10</v>
      </c>
      <c r="D30" s="164">
        <v>18.5</v>
      </c>
      <c r="E30" s="85">
        <v>44</v>
      </c>
      <c r="F30" s="122">
        <v>8</v>
      </c>
      <c r="G30" s="237">
        <v>12</v>
      </c>
      <c r="H30" s="344">
        <v>30.5</v>
      </c>
      <c r="I30" s="122">
        <v>20</v>
      </c>
      <c r="J30" s="211">
        <v>45</v>
      </c>
      <c r="K30" s="75">
        <v>85</v>
      </c>
      <c r="L30" s="74">
        <v>20</v>
      </c>
      <c r="M30" s="225">
        <v>35</v>
      </c>
      <c r="N30" s="73">
        <v>80</v>
      </c>
      <c r="O30" s="114">
        <v>7</v>
      </c>
      <c r="P30" s="122">
        <v>16</v>
      </c>
      <c r="Q30" s="75">
        <v>60</v>
      </c>
      <c r="R30" s="111">
        <v>11</v>
      </c>
      <c r="S30" s="158">
        <v>13.6</v>
      </c>
      <c r="T30" s="75">
        <v>45</v>
      </c>
      <c r="U30" s="74">
        <v>16</v>
      </c>
      <c r="V30" s="190">
        <v>32</v>
      </c>
      <c r="W30" s="75"/>
      <c r="X30" s="74">
        <v>9</v>
      </c>
      <c r="Y30" s="122">
        <v>16</v>
      </c>
      <c r="Z30" s="75"/>
      <c r="AA30" s="76">
        <f t="shared" si="0"/>
        <v>12.6</v>
      </c>
      <c r="AB30" s="76">
        <f t="shared" si="1"/>
        <v>23.5</v>
      </c>
      <c r="AC30" s="76"/>
      <c r="AD30" s="83"/>
    </row>
    <row r="31" spans="1:30" s="77" customFormat="1" ht="13.8" x14ac:dyDescent="0.25">
      <c r="A31" s="71">
        <f t="shared" si="2"/>
        <v>21</v>
      </c>
      <c r="B31" s="101" t="s">
        <v>300</v>
      </c>
      <c r="C31" s="124">
        <v>22</v>
      </c>
      <c r="D31" s="164">
        <v>42</v>
      </c>
      <c r="E31" s="74">
        <v>75</v>
      </c>
      <c r="F31" s="122">
        <v>6.5</v>
      </c>
      <c r="G31" s="237">
        <v>28.5</v>
      </c>
      <c r="H31" s="75">
        <v>64</v>
      </c>
      <c r="I31" s="74">
        <v>22</v>
      </c>
      <c r="J31" s="211">
        <v>48</v>
      </c>
      <c r="K31" s="75">
        <v>88</v>
      </c>
      <c r="L31" s="74">
        <v>20</v>
      </c>
      <c r="M31" s="225">
        <v>35</v>
      </c>
      <c r="N31" s="73">
        <v>75</v>
      </c>
      <c r="O31" s="114">
        <v>10</v>
      </c>
      <c r="P31" s="122">
        <v>22</v>
      </c>
      <c r="Q31" s="75">
        <v>81</v>
      </c>
      <c r="R31" s="111">
        <v>22.5</v>
      </c>
      <c r="S31" s="158">
        <v>41.769999999999996</v>
      </c>
      <c r="T31" s="75">
        <v>70</v>
      </c>
      <c r="U31" s="74">
        <v>19</v>
      </c>
      <c r="V31" s="190">
        <v>35</v>
      </c>
      <c r="W31" s="75"/>
      <c r="X31" s="74">
        <v>20</v>
      </c>
      <c r="Y31" s="122">
        <v>42</v>
      </c>
      <c r="Z31" s="75"/>
      <c r="AA31" s="76">
        <f t="shared" si="0"/>
        <v>17.8</v>
      </c>
      <c r="AB31" s="76">
        <f t="shared" si="1"/>
        <v>36.799999999999997</v>
      </c>
      <c r="AC31" s="76"/>
      <c r="AD31" s="83"/>
    </row>
    <row r="32" spans="1:30" s="77" customFormat="1" ht="13.8" x14ac:dyDescent="0.25">
      <c r="A32" s="71">
        <f t="shared" si="2"/>
        <v>22</v>
      </c>
      <c r="B32" s="100" t="s">
        <v>301</v>
      </c>
      <c r="C32" s="124">
        <v>23</v>
      </c>
      <c r="D32" s="164">
        <v>48</v>
      </c>
      <c r="E32" s="74">
        <v>80</v>
      </c>
      <c r="F32" s="122">
        <v>11</v>
      </c>
      <c r="G32" s="237">
        <v>30</v>
      </c>
      <c r="H32" s="75">
        <v>60</v>
      </c>
      <c r="I32" s="74">
        <v>22</v>
      </c>
      <c r="J32" s="211">
        <v>48</v>
      </c>
      <c r="K32" s="75">
        <v>88</v>
      </c>
      <c r="L32" s="74">
        <v>20</v>
      </c>
      <c r="M32" s="225">
        <v>45</v>
      </c>
      <c r="N32" s="73">
        <v>85</v>
      </c>
      <c r="O32" s="114">
        <v>7</v>
      </c>
      <c r="P32" s="122">
        <v>26</v>
      </c>
      <c r="Q32" s="75">
        <v>79</v>
      </c>
      <c r="R32" s="111">
        <v>19.2</v>
      </c>
      <c r="S32" s="158">
        <v>31.03</v>
      </c>
      <c r="T32" s="75">
        <v>65</v>
      </c>
      <c r="U32" s="74">
        <v>14</v>
      </c>
      <c r="V32" s="190">
        <v>44</v>
      </c>
      <c r="W32" s="75"/>
      <c r="X32" s="74">
        <v>10</v>
      </c>
      <c r="Y32" s="122">
        <v>32</v>
      </c>
      <c r="Z32" s="75"/>
      <c r="AA32" s="76">
        <f t="shared" si="0"/>
        <v>15.8</v>
      </c>
      <c r="AB32" s="76">
        <f t="shared" si="1"/>
        <v>38</v>
      </c>
      <c r="AC32" s="76"/>
      <c r="AD32" s="83"/>
    </row>
    <row r="33" spans="1:30" s="77" customFormat="1" ht="13.8" x14ac:dyDescent="0.25">
      <c r="A33" s="71">
        <f t="shared" si="2"/>
        <v>23</v>
      </c>
      <c r="B33" s="101" t="s">
        <v>303</v>
      </c>
      <c r="C33" s="124">
        <v>4</v>
      </c>
      <c r="D33" s="164">
        <v>4.5</v>
      </c>
      <c r="E33" s="85">
        <v>4.5</v>
      </c>
      <c r="F33" s="122">
        <v>10.5</v>
      </c>
      <c r="G33" s="237">
        <v>12.5</v>
      </c>
      <c r="H33" s="344">
        <v>12.5</v>
      </c>
      <c r="I33" s="74">
        <v>22</v>
      </c>
      <c r="J33" s="211">
        <v>48</v>
      </c>
      <c r="K33" s="75">
        <v>88</v>
      </c>
      <c r="L33" s="74">
        <v>20</v>
      </c>
      <c r="M33" s="225">
        <v>35</v>
      </c>
      <c r="N33" s="73">
        <v>75</v>
      </c>
      <c r="O33" s="114">
        <v>4</v>
      </c>
      <c r="P33" s="122">
        <v>8</v>
      </c>
      <c r="Q33" s="344">
        <v>12</v>
      </c>
      <c r="R33" s="111">
        <v>2</v>
      </c>
      <c r="S33" s="158">
        <v>2.8</v>
      </c>
      <c r="T33" s="75">
        <v>4</v>
      </c>
      <c r="U33" s="74">
        <v>5</v>
      </c>
      <c r="V33" s="190">
        <v>12</v>
      </c>
      <c r="W33" s="75"/>
      <c r="X33" s="74">
        <v>0</v>
      </c>
      <c r="Y33" s="122">
        <v>0</v>
      </c>
      <c r="Z33" s="75"/>
      <c r="AA33" s="76">
        <f t="shared" si="0"/>
        <v>8.4</v>
      </c>
      <c r="AB33" s="76">
        <f t="shared" si="1"/>
        <v>15.4</v>
      </c>
      <c r="AC33" s="76"/>
      <c r="AD33" s="83"/>
    </row>
    <row r="34" spans="1:30" s="77" customFormat="1" ht="13.8" x14ac:dyDescent="0.25">
      <c r="A34" s="71">
        <f t="shared" si="2"/>
        <v>24</v>
      </c>
      <c r="B34" s="652" t="s">
        <v>275</v>
      </c>
      <c r="C34" s="79">
        <v>0</v>
      </c>
      <c r="D34" s="79">
        <v>0</v>
      </c>
      <c r="E34" s="366">
        <v>0</v>
      </c>
      <c r="F34" s="79">
        <v>0</v>
      </c>
      <c r="G34" s="79">
        <v>0</v>
      </c>
      <c r="H34" s="353">
        <v>0</v>
      </c>
      <c r="I34" s="79">
        <v>0</v>
      </c>
      <c r="J34" s="79">
        <v>0</v>
      </c>
      <c r="K34" s="79">
        <v>60</v>
      </c>
      <c r="L34" s="79">
        <v>0</v>
      </c>
      <c r="M34" s="79">
        <v>0</v>
      </c>
      <c r="N34" s="353">
        <v>0</v>
      </c>
      <c r="O34" s="79">
        <v>0</v>
      </c>
      <c r="P34" s="79">
        <v>0</v>
      </c>
      <c r="Q34" s="344">
        <v>12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/>
      <c r="X34" s="79">
        <v>0</v>
      </c>
      <c r="Y34" s="79">
        <v>0</v>
      </c>
      <c r="Z34" s="80"/>
      <c r="AA34" s="76">
        <f t="shared" ref="AA34:AA41" si="3">ROUND((C34+F34+I34+L34+O34+R34+U34+X34)/8,1)</f>
        <v>0</v>
      </c>
      <c r="AB34" s="76">
        <f t="shared" ref="AB34:AB41" si="4">ROUND((D34+G34+J34+M34+P34+S34+V34+Y34)/8,1)</f>
        <v>0</v>
      </c>
      <c r="AC34" s="76"/>
      <c r="AD34" s="83"/>
    </row>
    <row r="35" spans="1:30" s="77" customFormat="1" ht="13.8" x14ac:dyDescent="0.25">
      <c r="A35" s="71">
        <f t="shared" si="2"/>
        <v>25</v>
      </c>
      <c r="B35" s="377" t="s">
        <v>280</v>
      </c>
      <c r="C35" s="75">
        <v>0</v>
      </c>
      <c r="D35" s="75">
        <v>0</v>
      </c>
      <c r="E35" s="85">
        <v>0</v>
      </c>
      <c r="F35" s="75">
        <v>0</v>
      </c>
      <c r="G35" s="75">
        <v>0</v>
      </c>
      <c r="H35" s="344">
        <v>0</v>
      </c>
      <c r="I35" s="75">
        <v>0</v>
      </c>
      <c r="J35" s="75">
        <v>0</v>
      </c>
      <c r="K35" s="79">
        <v>60</v>
      </c>
      <c r="L35" s="75">
        <v>0</v>
      </c>
      <c r="M35" s="75">
        <v>0</v>
      </c>
      <c r="N35" s="353">
        <v>0</v>
      </c>
      <c r="O35" s="75">
        <v>0</v>
      </c>
      <c r="P35" s="75">
        <v>0</v>
      </c>
      <c r="Q35" s="344">
        <v>12</v>
      </c>
      <c r="R35" s="75">
        <v>0</v>
      </c>
      <c r="S35" s="75">
        <v>0</v>
      </c>
      <c r="T35" s="79">
        <v>0</v>
      </c>
      <c r="U35" s="75">
        <v>0</v>
      </c>
      <c r="V35" s="75">
        <v>0</v>
      </c>
      <c r="W35" s="75"/>
      <c r="X35" s="75">
        <v>0</v>
      </c>
      <c r="Y35" s="75">
        <v>0</v>
      </c>
      <c r="Z35" s="75"/>
      <c r="AA35" s="76">
        <f t="shared" si="3"/>
        <v>0</v>
      </c>
      <c r="AB35" s="76">
        <f t="shared" si="4"/>
        <v>0</v>
      </c>
      <c r="AC35" s="76"/>
      <c r="AD35" s="83"/>
    </row>
    <row r="36" spans="1:30" s="77" customFormat="1" ht="13.8" x14ac:dyDescent="0.25">
      <c r="A36" s="71">
        <f t="shared" si="2"/>
        <v>26</v>
      </c>
      <c r="B36" s="377" t="s">
        <v>284</v>
      </c>
      <c r="C36" s="75">
        <v>0</v>
      </c>
      <c r="D36" s="75">
        <v>0</v>
      </c>
      <c r="E36" s="85">
        <v>0</v>
      </c>
      <c r="F36" s="75">
        <v>0</v>
      </c>
      <c r="G36" s="75">
        <v>0</v>
      </c>
      <c r="H36" s="344">
        <v>0</v>
      </c>
      <c r="I36" s="75">
        <v>0</v>
      </c>
      <c r="J36" s="75">
        <v>0</v>
      </c>
      <c r="K36" s="79">
        <v>60</v>
      </c>
      <c r="L36" s="75">
        <v>0</v>
      </c>
      <c r="M36" s="75">
        <v>0</v>
      </c>
      <c r="N36" s="353">
        <v>0</v>
      </c>
      <c r="O36" s="75">
        <v>0</v>
      </c>
      <c r="P36" s="75">
        <v>0</v>
      </c>
      <c r="Q36" s="344">
        <v>12</v>
      </c>
      <c r="R36" s="75">
        <v>0</v>
      </c>
      <c r="S36" s="75">
        <v>0</v>
      </c>
      <c r="T36" s="79">
        <v>0</v>
      </c>
      <c r="U36" s="75">
        <v>0</v>
      </c>
      <c r="V36" s="75">
        <v>0</v>
      </c>
      <c r="W36" s="75"/>
      <c r="X36" s="75">
        <v>0</v>
      </c>
      <c r="Y36" s="75">
        <v>0</v>
      </c>
      <c r="Z36" s="75"/>
      <c r="AA36" s="76">
        <f t="shared" si="3"/>
        <v>0</v>
      </c>
      <c r="AB36" s="76">
        <f t="shared" si="4"/>
        <v>0</v>
      </c>
      <c r="AC36" s="76"/>
      <c r="AD36" s="83"/>
    </row>
    <row r="37" spans="1:30" s="77" customFormat="1" ht="13.8" x14ac:dyDescent="0.25">
      <c r="A37" s="71">
        <f t="shared" si="2"/>
        <v>27</v>
      </c>
      <c r="B37" s="653" t="s">
        <v>287</v>
      </c>
      <c r="C37" s="75">
        <v>0</v>
      </c>
      <c r="D37" s="75">
        <v>0</v>
      </c>
      <c r="E37" s="85">
        <v>0</v>
      </c>
      <c r="F37" s="75">
        <v>0</v>
      </c>
      <c r="G37" s="75">
        <v>0</v>
      </c>
      <c r="H37" s="344">
        <v>0</v>
      </c>
      <c r="I37" s="75">
        <v>0</v>
      </c>
      <c r="J37" s="75">
        <v>0</v>
      </c>
      <c r="K37" s="79">
        <v>60</v>
      </c>
      <c r="L37" s="75">
        <v>0</v>
      </c>
      <c r="M37" s="75">
        <v>0</v>
      </c>
      <c r="N37" s="353">
        <v>0</v>
      </c>
      <c r="O37" s="75">
        <v>0</v>
      </c>
      <c r="P37" s="75">
        <v>0</v>
      </c>
      <c r="Q37" s="344">
        <v>12</v>
      </c>
      <c r="R37" s="75">
        <v>0</v>
      </c>
      <c r="S37" s="75">
        <v>0</v>
      </c>
      <c r="T37" s="79">
        <v>0</v>
      </c>
      <c r="U37" s="75">
        <v>0</v>
      </c>
      <c r="V37" s="75">
        <v>0</v>
      </c>
      <c r="W37" s="75"/>
      <c r="X37" s="75">
        <v>0</v>
      </c>
      <c r="Y37" s="75">
        <v>0</v>
      </c>
      <c r="Z37" s="75"/>
      <c r="AA37" s="76">
        <f t="shared" si="3"/>
        <v>0</v>
      </c>
      <c r="AB37" s="76">
        <f t="shared" si="4"/>
        <v>0</v>
      </c>
      <c r="AC37" s="76"/>
      <c r="AD37" s="83"/>
    </row>
    <row r="38" spans="1:30" s="77" customFormat="1" ht="13.8" x14ac:dyDescent="0.25">
      <c r="A38" s="71">
        <f t="shared" si="2"/>
        <v>28</v>
      </c>
      <c r="B38" s="377" t="s">
        <v>292</v>
      </c>
      <c r="C38" s="75">
        <v>0</v>
      </c>
      <c r="D38" s="75">
        <v>0</v>
      </c>
      <c r="E38" s="85">
        <v>0</v>
      </c>
      <c r="F38" s="75">
        <v>0</v>
      </c>
      <c r="G38" s="75">
        <v>0</v>
      </c>
      <c r="H38" s="344">
        <v>0</v>
      </c>
      <c r="I38" s="75">
        <v>0</v>
      </c>
      <c r="J38" s="75">
        <v>0</v>
      </c>
      <c r="K38" s="79">
        <v>60</v>
      </c>
      <c r="L38" s="75">
        <v>0</v>
      </c>
      <c r="M38" s="75">
        <v>0</v>
      </c>
      <c r="N38" s="353">
        <v>0</v>
      </c>
      <c r="O38" s="75">
        <v>0</v>
      </c>
      <c r="P38" s="75">
        <v>0</v>
      </c>
      <c r="Q38" s="344">
        <v>12</v>
      </c>
      <c r="R38" s="75">
        <v>0</v>
      </c>
      <c r="S38" s="75">
        <v>0</v>
      </c>
      <c r="T38" s="79">
        <v>0</v>
      </c>
      <c r="U38" s="75">
        <v>0</v>
      </c>
      <c r="V38" s="75">
        <v>0</v>
      </c>
      <c r="W38" s="75"/>
      <c r="X38" s="75">
        <v>0</v>
      </c>
      <c r="Y38" s="75">
        <v>0</v>
      </c>
      <c r="Z38" s="75"/>
      <c r="AA38" s="76">
        <f t="shared" si="3"/>
        <v>0</v>
      </c>
      <c r="AB38" s="76">
        <f t="shared" si="4"/>
        <v>0</v>
      </c>
      <c r="AC38" s="76"/>
      <c r="AD38" s="83"/>
    </row>
    <row r="39" spans="1:30" s="77" customFormat="1" ht="13.8" x14ac:dyDescent="0.25">
      <c r="A39" s="71">
        <f t="shared" si="2"/>
        <v>29</v>
      </c>
      <c r="B39" s="652" t="s">
        <v>293</v>
      </c>
      <c r="C39" s="75">
        <v>0</v>
      </c>
      <c r="D39" s="75">
        <v>0</v>
      </c>
      <c r="E39" s="85">
        <v>0</v>
      </c>
      <c r="F39" s="75">
        <v>0</v>
      </c>
      <c r="G39" s="75">
        <v>0</v>
      </c>
      <c r="H39" s="344">
        <v>0</v>
      </c>
      <c r="I39" s="75">
        <v>0</v>
      </c>
      <c r="J39" s="75">
        <v>0</v>
      </c>
      <c r="K39" s="79">
        <v>60</v>
      </c>
      <c r="L39" s="75">
        <v>0</v>
      </c>
      <c r="M39" s="75">
        <v>0</v>
      </c>
      <c r="N39" s="353">
        <v>0</v>
      </c>
      <c r="O39" s="75">
        <v>0</v>
      </c>
      <c r="P39" s="75">
        <v>0</v>
      </c>
      <c r="Q39" s="344">
        <v>12</v>
      </c>
      <c r="R39" s="75">
        <v>0</v>
      </c>
      <c r="S39" s="75">
        <v>0</v>
      </c>
      <c r="T39" s="79">
        <v>0</v>
      </c>
      <c r="U39" s="75">
        <v>0</v>
      </c>
      <c r="V39" s="75">
        <v>0</v>
      </c>
      <c r="W39" s="75"/>
      <c r="X39" s="75">
        <v>0</v>
      </c>
      <c r="Y39" s="75">
        <v>0</v>
      </c>
      <c r="Z39" s="75"/>
      <c r="AA39" s="76">
        <f t="shared" si="3"/>
        <v>0</v>
      </c>
      <c r="AB39" s="76">
        <f t="shared" si="4"/>
        <v>0</v>
      </c>
      <c r="AC39" s="76"/>
      <c r="AD39" s="83"/>
    </row>
    <row r="40" spans="1:30" s="77" customFormat="1" ht="13.8" x14ac:dyDescent="0.25">
      <c r="A40" s="71">
        <f t="shared" si="2"/>
        <v>30</v>
      </c>
      <c r="B40" s="377" t="s">
        <v>297</v>
      </c>
      <c r="C40" s="75">
        <v>0</v>
      </c>
      <c r="D40" s="75">
        <v>0</v>
      </c>
      <c r="E40" s="85">
        <v>0</v>
      </c>
      <c r="F40" s="75">
        <v>0</v>
      </c>
      <c r="G40" s="75">
        <v>0</v>
      </c>
      <c r="H40" s="344">
        <v>0</v>
      </c>
      <c r="I40" s="75">
        <v>0</v>
      </c>
      <c r="J40" s="75">
        <v>0</v>
      </c>
      <c r="K40" s="79">
        <v>60</v>
      </c>
      <c r="L40" s="75">
        <v>0</v>
      </c>
      <c r="M40" s="75">
        <v>0</v>
      </c>
      <c r="N40" s="353">
        <v>0</v>
      </c>
      <c r="O40" s="75">
        <v>0</v>
      </c>
      <c r="P40" s="75">
        <v>0</v>
      </c>
      <c r="Q40" s="344">
        <v>12</v>
      </c>
      <c r="R40" s="75">
        <v>0</v>
      </c>
      <c r="S40" s="75">
        <v>0</v>
      </c>
      <c r="T40" s="79">
        <v>0</v>
      </c>
      <c r="U40" s="75">
        <v>0</v>
      </c>
      <c r="V40" s="75">
        <v>0</v>
      </c>
      <c r="W40" s="75"/>
      <c r="X40" s="75">
        <v>0</v>
      </c>
      <c r="Y40" s="75">
        <v>0</v>
      </c>
      <c r="Z40" s="75"/>
      <c r="AA40" s="76">
        <f t="shared" si="3"/>
        <v>0</v>
      </c>
      <c r="AB40" s="76">
        <f t="shared" si="4"/>
        <v>0</v>
      </c>
      <c r="AC40" s="76"/>
      <c r="AD40" s="83"/>
    </row>
    <row r="41" spans="1:30" s="77" customFormat="1" ht="13.8" x14ac:dyDescent="0.25">
      <c r="A41" s="71">
        <f t="shared" si="2"/>
        <v>31</v>
      </c>
      <c r="B41" s="377" t="s">
        <v>302</v>
      </c>
      <c r="C41" s="75">
        <v>0</v>
      </c>
      <c r="D41" s="75">
        <v>0</v>
      </c>
      <c r="E41" s="85">
        <v>0</v>
      </c>
      <c r="F41" s="75">
        <v>0</v>
      </c>
      <c r="G41" s="75">
        <v>0</v>
      </c>
      <c r="H41" s="344">
        <v>0</v>
      </c>
      <c r="I41" s="75">
        <v>0</v>
      </c>
      <c r="J41" s="75">
        <v>0</v>
      </c>
      <c r="K41" s="79">
        <v>60</v>
      </c>
      <c r="L41" s="75">
        <v>0</v>
      </c>
      <c r="M41" s="75">
        <v>0</v>
      </c>
      <c r="N41" s="353">
        <v>0</v>
      </c>
      <c r="O41" s="75">
        <v>0</v>
      </c>
      <c r="P41" s="75">
        <v>0</v>
      </c>
      <c r="Q41" s="344">
        <v>12</v>
      </c>
      <c r="R41" s="75">
        <v>0</v>
      </c>
      <c r="S41" s="75">
        <v>0</v>
      </c>
      <c r="T41" s="79">
        <v>0</v>
      </c>
      <c r="U41" s="75">
        <v>0</v>
      </c>
      <c r="V41" s="75">
        <v>0</v>
      </c>
      <c r="W41" s="75"/>
      <c r="X41" s="75">
        <v>0</v>
      </c>
      <c r="Y41" s="75">
        <v>0</v>
      </c>
      <c r="Z41" s="75"/>
      <c r="AA41" s="76">
        <f t="shared" si="3"/>
        <v>0</v>
      </c>
      <c r="AB41" s="76">
        <f t="shared" si="4"/>
        <v>0</v>
      </c>
      <c r="AC41" s="76"/>
      <c r="AD41" s="83"/>
    </row>
    <row r="42" spans="1:30" ht="39" customHeight="1" x14ac:dyDescent="0.25">
      <c r="A42" s="494" t="s">
        <v>10</v>
      </c>
      <c r="B42" s="495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82"/>
      <c r="AC42" s="82"/>
    </row>
    <row r="44" spans="1:30" x14ac:dyDescent="0.25">
      <c r="B44" s="67" t="s">
        <v>11</v>
      </c>
    </row>
    <row r="45" spans="1:30" x14ac:dyDescent="0.25">
      <c r="F45" s="68" t="s">
        <v>12</v>
      </c>
      <c r="P45" s="3" t="s">
        <v>13</v>
      </c>
    </row>
  </sheetData>
  <sortState ref="B12:B41">
    <sortCondition ref="B11"/>
  </sortState>
  <mergeCells count="27"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  <mergeCell ref="A42:B42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view="pageBreakPreview" topLeftCell="A8" zoomScale="76" zoomScaleNormal="100" zoomScaleSheetLayoutView="76" workbookViewId="0">
      <selection activeCell="AN25" sqref="AN25"/>
    </sheetView>
  </sheetViews>
  <sheetFormatPr defaultRowHeight="13.2" x14ac:dyDescent="0.25"/>
  <cols>
    <col min="1" max="1" width="3.44140625" style="68" customWidth="1"/>
    <col min="2" max="2" width="36.5546875" style="67" customWidth="1"/>
    <col min="3" max="3" width="4.5546875" style="68" customWidth="1"/>
    <col min="4" max="6" width="4.6640625" style="68" customWidth="1"/>
    <col min="7" max="7" width="4.5546875" style="68" customWidth="1"/>
    <col min="8" max="8" width="4.5546875" style="357" customWidth="1"/>
    <col min="9" max="9" width="4.5546875" style="68" customWidth="1"/>
    <col min="10" max="10" width="4.88671875" style="68" customWidth="1"/>
    <col min="11" max="11" width="4.109375" style="68" customWidth="1"/>
    <col min="12" max="13" width="4.6640625" style="68" customWidth="1"/>
    <col min="14" max="14" width="5.21875" style="68" customWidth="1"/>
    <col min="15" max="15" width="4.88671875" style="68" customWidth="1"/>
    <col min="16" max="16" width="4.6640625" style="68" customWidth="1"/>
    <col min="17" max="17" width="4.33203125" style="68" customWidth="1"/>
    <col min="18" max="18" width="4" style="68" customWidth="1"/>
    <col min="19" max="19" width="3.6640625" style="68" customWidth="1"/>
    <col min="20" max="21" width="4.5546875" style="68" customWidth="1"/>
    <col min="22" max="22" width="3.88671875" style="68" customWidth="1"/>
    <col min="23" max="23" width="4.5546875" style="68" customWidth="1"/>
    <col min="24" max="24" width="4.6640625" style="68" customWidth="1"/>
    <col min="25" max="26" width="4.5546875" style="68" customWidth="1"/>
    <col min="27" max="29" width="4.6640625" style="68" customWidth="1"/>
    <col min="30" max="30" width="5.109375" style="68" customWidth="1"/>
    <col min="31" max="31" width="4.5546875" style="68" bestFit="1" customWidth="1"/>
    <col min="32" max="32" width="4.5546875" style="68" customWidth="1"/>
    <col min="33" max="33" width="4.6640625" style="68" customWidth="1"/>
    <col min="34" max="34" width="4.5546875" style="68" bestFit="1" customWidth="1"/>
    <col min="35" max="35" width="4.5546875" style="68" customWidth="1"/>
    <col min="36" max="37" width="4.6640625" style="69" customWidth="1"/>
    <col min="38" max="38" width="6" style="69" customWidth="1"/>
    <col min="39" max="39" width="6.33203125" style="67" customWidth="1"/>
    <col min="40" max="265" width="8.88671875" style="67"/>
    <col min="266" max="266" width="3.44140625" style="67" customWidth="1"/>
    <col min="267" max="267" width="37" style="67" customWidth="1"/>
    <col min="268" max="268" width="4.5546875" style="67" customWidth="1"/>
    <col min="269" max="269" width="5.33203125" style="67" customWidth="1"/>
    <col min="270" max="270" width="4.6640625" style="67" customWidth="1"/>
    <col min="271" max="271" width="4.5546875" style="67" customWidth="1"/>
    <col min="272" max="272" width="4.88671875" style="67" customWidth="1"/>
    <col min="273" max="273" width="4.5546875" style="67" customWidth="1"/>
    <col min="274" max="274" width="5" style="67" customWidth="1"/>
    <col min="275" max="275" width="5.109375" style="67" customWidth="1"/>
    <col min="276" max="276" width="4.109375" style="67" customWidth="1"/>
    <col min="277" max="279" width="4.6640625" style="67" customWidth="1"/>
    <col min="280" max="280" width="5.33203125" style="67" customWidth="1"/>
    <col min="281" max="282" width="5" style="67" customWidth="1"/>
    <col min="283" max="283" width="4.6640625" style="67" customWidth="1"/>
    <col min="284" max="284" width="4.5546875" style="67" customWidth="1"/>
    <col min="285" max="285" width="4.88671875" style="67" customWidth="1"/>
    <col min="286" max="287" width="4.6640625" style="67" customWidth="1"/>
    <col min="288" max="288" width="5.109375" style="67" customWidth="1"/>
    <col min="289" max="289" width="4.6640625" style="67" customWidth="1"/>
    <col min="290" max="290" width="4.5546875" style="67" bestFit="1" customWidth="1"/>
    <col min="291" max="291" width="4.5546875" style="67" customWidth="1"/>
    <col min="292" max="292" width="5.33203125" style="67" customWidth="1"/>
    <col min="293" max="293" width="5" style="67" customWidth="1"/>
    <col min="294" max="294" width="6" style="67" customWidth="1"/>
    <col min="295" max="295" width="6.33203125" style="67" customWidth="1"/>
    <col min="296" max="521" width="8.88671875" style="67"/>
    <col min="522" max="522" width="3.44140625" style="67" customWidth="1"/>
    <col min="523" max="523" width="37" style="67" customWidth="1"/>
    <col min="524" max="524" width="4.5546875" style="67" customWidth="1"/>
    <col min="525" max="525" width="5.33203125" style="67" customWidth="1"/>
    <col min="526" max="526" width="4.6640625" style="67" customWidth="1"/>
    <col min="527" max="527" width="4.5546875" style="67" customWidth="1"/>
    <col min="528" max="528" width="4.88671875" style="67" customWidth="1"/>
    <col min="529" max="529" width="4.5546875" style="67" customWidth="1"/>
    <col min="530" max="530" width="5" style="67" customWidth="1"/>
    <col min="531" max="531" width="5.109375" style="67" customWidth="1"/>
    <col min="532" max="532" width="4.109375" style="67" customWidth="1"/>
    <col min="533" max="535" width="4.6640625" style="67" customWidth="1"/>
    <col min="536" max="536" width="5.33203125" style="67" customWidth="1"/>
    <col min="537" max="538" width="5" style="67" customWidth="1"/>
    <col min="539" max="539" width="4.6640625" style="67" customWidth="1"/>
    <col min="540" max="540" width="4.5546875" style="67" customWidth="1"/>
    <col min="541" max="541" width="4.88671875" style="67" customWidth="1"/>
    <col min="542" max="543" width="4.6640625" style="67" customWidth="1"/>
    <col min="544" max="544" width="5.109375" style="67" customWidth="1"/>
    <col min="545" max="545" width="4.6640625" style="67" customWidth="1"/>
    <col min="546" max="546" width="4.5546875" style="67" bestFit="1" customWidth="1"/>
    <col min="547" max="547" width="4.5546875" style="67" customWidth="1"/>
    <col min="548" max="548" width="5.33203125" style="67" customWidth="1"/>
    <col min="549" max="549" width="5" style="67" customWidth="1"/>
    <col min="550" max="550" width="6" style="67" customWidth="1"/>
    <col min="551" max="551" width="6.33203125" style="67" customWidth="1"/>
    <col min="552" max="777" width="8.88671875" style="67"/>
    <col min="778" max="778" width="3.44140625" style="67" customWidth="1"/>
    <col min="779" max="779" width="37" style="67" customWidth="1"/>
    <col min="780" max="780" width="4.5546875" style="67" customWidth="1"/>
    <col min="781" max="781" width="5.33203125" style="67" customWidth="1"/>
    <col min="782" max="782" width="4.6640625" style="67" customWidth="1"/>
    <col min="783" max="783" width="4.5546875" style="67" customWidth="1"/>
    <col min="784" max="784" width="4.88671875" style="67" customWidth="1"/>
    <col min="785" max="785" width="4.5546875" style="67" customWidth="1"/>
    <col min="786" max="786" width="5" style="67" customWidth="1"/>
    <col min="787" max="787" width="5.109375" style="67" customWidth="1"/>
    <col min="788" max="788" width="4.109375" style="67" customWidth="1"/>
    <col min="789" max="791" width="4.6640625" style="67" customWidth="1"/>
    <col min="792" max="792" width="5.33203125" style="67" customWidth="1"/>
    <col min="793" max="794" width="5" style="67" customWidth="1"/>
    <col min="795" max="795" width="4.6640625" style="67" customWidth="1"/>
    <col min="796" max="796" width="4.5546875" style="67" customWidth="1"/>
    <col min="797" max="797" width="4.88671875" style="67" customWidth="1"/>
    <col min="798" max="799" width="4.6640625" style="67" customWidth="1"/>
    <col min="800" max="800" width="5.109375" style="67" customWidth="1"/>
    <col min="801" max="801" width="4.6640625" style="67" customWidth="1"/>
    <col min="802" max="802" width="4.5546875" style="67" bestFit="1" customWidth="1"/>
    <col min="803" max="803" width="4.5546875" style="67" customWidth="1"/>
    <col min="804" max="804" width="5.33203125" style="67" customWidth="1"/>
    <col min="805" max="805" width="5" style="67" customWidth="1"/>
    <col min="806" max="806" width="6" style="67" customWidth="1"/>
    <col min="807" max="807" width="6.33203125" style="67" customWidth="1"/>
    <col min="808" max="1033" width="8.88671875" style="67"/>
    <col min="1034" max="1034" width="3.44140625" style="67" customWidth="1"/>
    <col min="1035" max="1035" width="37" style="67" customWidth="1"/>
    <col min="1036" max="1036" width="4.5546875" style="67" customWidth="1"/>
    <col min="1037" max="1037" width="5.33203125" style="67" customWidth="1"/>
    <col min="1038" max="1038" width="4.6640625" style="67" customWidth="1"/>
    <col min="1039" max="1039" width="4.5546875" style="67" customWidth="1"/>
    <col min="1040" max="1040" width="4.88671875" style="67" customWidth="1"/>
    <col min="1041" max="1041" width="4.5546875" style="67" customWidth="1"/>
    <col min="1042" max="1042" width="5" style="67" customWidth="1"/>
    <col min="1043" max="1043" width="5.109375" style="67" customWidth="1"/>
    <col min="1044" max="1044" width="4.109375" style="67" customWidth="1"/>
    <col min="1045" max="1047" width="4.6640625" style="67" customWidth="1"/>
    <col min="1048" max="1048" width="5.33203125" style="67" customWidth="1"/>
    <col min="1049" max="1050" width="5" style="67" customWidth="1"/>
    <col min="1051" max="1051" width="4.6640625" style="67" customWidth="1"/>
    <col min="1052" max="1052" width="4.5546875" style="67" customWidth="1"/>
    <col min="1053" max="1053" width="4.88671875" style="67" customWidth="1"/>
    <col min="1054" max="1055" width="4.6640625" style="67" customWidth="1"/>
    <col min="1056" max="1056" width="5.109375" style="67" customWidth="1"/>
    <col min="1057" max="1057" width="4.6640625" style="67" customWidth="1"/>
    <col min="1058" max="1058" width="4.5546875" style="67" bestFit="1" customWidth="1"/>
    <col min="1059" max="1059" width="4.5546875" style="67" customWidth="1"/>
    <col min="1060" max="1060" width="5.33203125" style="67" customWidth="1"/>
    <col min="1061" max="1061" width="5" style="67" customWidth="1"/>
    <col min="1062" max="1062" width="6" style="67" customWidth="1"/>
    <col min="1063" max="1063" width="6.33203125" style="67" customWidth="1"/>
    <col min="1064" max="1289" width="8.88671875" style="67"/>
    <col min="1290" max="1290" width="3.44140625" style="67" customWidth="1"/>
    <col min="1291" max="1291" width="37" style="67" customWidth="1"/>
    <col min="1292" max="1292" width="4.5546875" style="67" customWidth="1"/>
    <col min="1293" max="1293" width="5.33203125" style="67" customWidth="1"/>
    <col min="1294" max="1294" width="4.6640625" style="67" customWidth="1"/>
    <col min="1295" max="1295" width="4.5546875" style="67" customWidth="1"/>
    <col min="1296" max="1296" width="4.88671875" style="67" customWidth="1"/>
    <col min="1297" max="1297" width="4.5546875" style="67" customWidth="1"/>
    <col min="1298" max="1298" width="5" style="67" customWidth="1"/>
    <col min="1299" max="1299" width="5.109375" style="67" customWidth="1"/>
    <col min="1300" max="1300" width="4.109375" style="67" customWidth="1"/>
    <col min="1301" max="1303" width="4.6640625" style="67" customWidth="1"/>
    <col min="1304" max="1304" width="5.33203125" style="67" customWidth="1"/>
    <col min="1305" max="1306" width="5" style="67" customWidth="1"/>
    <col min="1307" max="1307" width="4.6640625" style="67" customWidth="1"/>
    <col min="1308" max="1308" width="4.5546875" style="67" customWidth="1"/>
    <col min="1309" max="1309" width="4.88671875" style="67" customWidth="1"/>
    <col min="1310" max="1311" width="4.6640625" style="67" customWidth="1"/>
    <col min="1312" max="1312" width="5.109375" style="67" customWidth="1"/>
    <col min="1313" max="1313" width="4.6640625" style="67" customWidth="1"/>
    <col min="1314" max="1314" width="4.5546875" style="67" bestFit="1" customWidth="1"/>
    <col min="1315" max="1315" width="4.5546875" style="67" customWidth="1"/>
    <col min="1316" max="1316" width="5.33203125" style="67" customWidth="1"/>
    <col min="1317" max="1317" width="5" style="67" customWidth="1"/>
    <col min="1318" max="1318" width="6" style="67" customWidth="1"/>
    <col min="1319" max="1319" width="6.33203125" style="67" customWidth="1"/>
    <col min="1320" max="1545" width="8.88671875" style="67"/>
    <col min="1546" max="1546" width="3.44140625" style="67" customWidth="1"/>
    <col min="1547" max="1547" width="37" style="67" customWidth="1"/>
    <col min="1548" max="1548" width="4.5546875" style="67" customWidth="1"/>
    <col min="1549" max="1549" width="5.33203125" style="67" customWidth="1"/>
    <col min="1550" max="1550" width="4.6640625" style="67" customWidth="1"/>
    <col min="1551" max="1551" width="4.5546875" style="67" customWidth="1"/>
    <col min="1552" max="1552" width="4.88671875" style="67" customWidth="1"/>
    <col min="1553" max="1553" width="4.5546875" style="67" customWidth="1"/>
    <col min="1554" max="1554" width="5" style="67" customWidth="1"/>
    <col min="1555" max="1555" width="5.109375" style="67" customWidth="1"/>
    <col min="1556" max="1556" width="4.109375" style="67" customWidth="1"/>
    <col min="1557" max="1559" width="4.6640625" style="67" customWidth="1"/>
    <col min="1560" max="1560" width="5.33203125" style="67" customWidth="1"/>
    <col min="1561" max="1562" width="5" style="67" customWidth="1"/>
    <col min="1563" max="1563" width="4.6640625" style="67" customWidth="1"/>
    <col min="1564" max="1564" width="4.5546875" style="67" customWidth="1"/>
    <col min="1565" max="1565" width="4.88671875" style="67" customWidth="1"/>
    <col min="1566" max="1567" width="4.6640625" style="67" customWidth="1"/>
    <col min="1568" max="1568" width="5.109375" style="67" customWidth="1"/>
    <col min="1569" max="1569" width="4.6640625" style="67" customWidth="1"/>
    <col min="1570" max="1570" width="4.5546875" style="67" bestFit="1" customWidth="1"/>
    <col min="1571" max="1571" width="4.5546875" style="67" customWidth="1"/>
    <col min="1572" max="1572" width="5.33203125" style="67" customWidth="1"/>
    <col min="1573" max="1573" width="5" style="67" customWidth="1"/>
    <col min="1574" max="1574" width="6" style="67" customWidth="1"/>
    <col min="1575" max="1575" width="6.33203125" style="67" customWidth="1"/>
    <col min="1576" max="1801" width="8.88671875" style="67"/>
    <col min="1802" max="1802" width="3.44140625" style="67" customWidth="1"/>
    <col min="1803" max="1803" width="37" style="67" customWidth="1"/>
    <col min="1804" max="1804" width="4.5546875" style="67" customWidth="1"/>
    <col min="1805" max="1805" width="5.33203125" style="67" customWidth="1"/>
    <col min="1806" max="1806" width="4.6640625" style="67" customWidth="1"/>
    <col min="1807" max="1807" width="4.5546875" style="67" customWidth="1"/>
    <col min="1808" max="1808" width="4.88671875" style="67" customWidth="1"/>
    <col min="1809" max="1809" width="4.5546875" style="67" customWidth="1"/>
    <col min="1810" max="1810" width="5" style="67" customWidth="1"/>
    <col min="1811" max="1811" width="5.109375" style="67" customWidth="1"/>
    <col min="1812" max="1812" width="4.109375" style="67" customWidth="1"/>
    <col min="1813" max="1815" width="4.6640625" style="67" customWidth="1"/>
    <col min="1816" max="1816" width="5.33203125" style="67" customWidth="1"/>
    <col min="1817" max="1818" width="5" style="67" customWidth="1"/>
    <col min="1819" max="1819" width="4.6640625" style="67" customWidth="1"/>
    <col min="1820" max="1820" width="4.5546875" style="67" customWidth="1"/>
    <col min="1821" max="1821" width="4.88671875" style="67" customWidth="1"/>
    <col min="1822" max="1823" width="4.6640625" style="67" customWidth="1"/>
    <col min="1824" max="1824" width="5.109375" style="67" customWidth="1"/>
    <col min="1825" max="1825" width="4.6640625" style="67" customWidth="1"/>
    <col min="1826" max="1826" width="4.5546875" style="67" bestFit="1" customWidth="1"/>
    <col min="1827" max="1827" width="4.5546875" style="67" customWidth="1"/>
    <col min="1828" max="1828" width="5.33203125" style="67" customWidth="1"/>
    <col min="1829" max="1829" width="5" style="67" customWidth="1"/>
    <col min="1830" max="1830" width="6" style="67" customWidth="1"/>
    <col min="1831" max="1831" width="6.33203125" style="67" customWidth="1"/>
    <col min="1832" max="2057" width="8.88671875" style="67"/>
    <col min="2058" max="2058" width="3.44140625" style="67" customWidth="1"/>
    <col min="2059" max="2059" width="37" style="67" customWidth="1"/>
    <col min="2060" max="2060" width="4.5546875" style="67" customWidth="1"/>
    <col min="2061" max="2061" width="5.33203125" style="67" customWidth="1"/>
    <col min="2062" max="2062" width="4.6640625" style="67" customWidth="1"/>
    <col min="2063" max="2063" width="4.5546875" style="67" customWidth="1"/>
    <col min="2064" max="2064" width="4.88671875" style="67" customWidth="1"/>
    <col min="2065" max="2065" width="4.5546875" style="67" customWidth="1"/>
    <col min="2066" max="2066" width="5" style="67" customWidth="1"/>
    <col min="2067" max="2067" width="5.109375" style="67" customWidth="1"/>
    <col min="2068" max="2068" width="4.109375" style="67" customWidth="1"/>
    <col min="2069" max="2071" width="4.6640625" style="67" customWidth="1"/>
    <col min="2072" max="2072" width="5.33203125" style="67" customWidth="1"/>
    <col min="2073" max="2074" width="5" style="67" customWidth="1"/>
    <col min="2075" max="2075" width="4.6640625" style="67" customWidth="1"/>
    <col min="2076" max="2076" width="4.5546875" style="67" customWidth="1"/>
    <col min="2077" max="2077" width="4.88671875" style="67" customWidth="1"/>
    <col min="2078" max="2079" width="4.6640625" style="67" customWidth="1"/>
    <col min="2080" max="2080" width="5.109375" style="67" customWidth="1"/>
    <col min="2081" max="2081" width="4.6640625" style="67" customWidth="1"/>
    <col min="2082" max="2082" width="4.5546875" style="67" bestFit="1" customWidth="1"/>
    <col min="2083" max="2083" width="4.5546875" style="67" customWidth="1"/>
    <col min="2084" max="2084" width="5.33203125" style="67" customWidth="1"/>
    <col min="2085" max="2085" width="5" style="67" customWidth="1"/>
    <col min="2086" max="2086" width="6" style="67" customWidth="1"/>
    <col min="2087" max="2087" width="6.33203125" style="67" customWidth="1"/>
    <col min="2088" max="2313" width="8.88671875" style="67"/>
    <col min="2314" max="2314" width="3.44140625" style="67" customWidth="1"/>
    <col min="2315" max="2315" width="37" style="67" customWidth="1"/>
    <col min="2316" max="2316" width="4.5546875" style="67" customWidth="1"/>
    <col min="2317" max="2317" width="5.33203125" style="67" customWidth="1"/>
    <col min="2318" max="2318" width="4.6640625" style="67" customWidth="1"/>
    <col min="2319" max="2319" width="4.5546875" style="67" customWidth="1"/>
    <col min="2320" max="2320" width="4.88671875" style="67" customWidth="1"/>
    <col min="2321" max="2321" width="4.5546875" style="67" customWidth="1"/>
    <col min="2322" max="2322" width="5" style="67" customWidth="1"/>
    <col min="2323" max="2323" width="5.109375" style="67" customWidth="1"/>
    <col min="2324" max="2324" width="4.109375" style="67" customWidth="1"/>
    <col min="2325" max="2327" width="4.6640625" style="67" customWidth="1"/>
    <col min="2328" max="2328" width="5.33203125" style="67" customWidth="1"/>
    <col min="2329" max="2330" width="5" style="67" customWidth="1"/>
    <col min="2331" max="2331" width="4.6640625" style="67" customWidth="1"/>
    <col min="2332" max="2332" width="4.5546875" style="67" customWidth="1"/>
    <col min="2333" max="2333" width="4.88671875" style="67" customWidth="1"/>
    <col min="2334" max="2335" width="4.6640625" style="67" customWidth="1"/>
    <col min="2336" max="2336" width="5.109375" style="67" customWidth="1"/>
    <col min="2337" max="2337" width="4.6640625" style="67" customWidth="1"/>
    <col min="2338" max="2338" width="4.5546875" style="67" bestFit="1" customWidth="1"/>
    <col min="2339" max="2339" width="4.5546875" style="67" customWidth="1"/>
    <col min="2340" max="2340" width="5.33203125" style="67" customWidth="1"/>
    <col min="2341" max="2341" width="5" style="67" customWidth="1"/>
    <col min="2342" max="2342" width="6" style="67" customWidth="1"/>
    <col min="2343" max="2343" width="6.33203125" style="67" customWidth="1"/>
    <col min="2344" max="2569" width="8.88671875" style="67"/>
    <col min="2570" max="2570" width="3.44140625" style="67" customWidth="1"/>
    <col min="2571" max="2571" width="37" style="67" customWidth="1"/>
    <col min="2572" max="2572" width="4.5546875" style="67" customWidth="1"/>
    <col min="2573" max="2573" width="5.33203125" style="67" customWidth="1"/>
    <col min="2574" max="2574" width="4.6640625" style="67" customWidth="1"/>
    <col min="2575" max="2575" width="4.5546875" style="67" customWidth="1"/>
    <col min="2576" max="2576" width="4.88671875" style="67" customWidth="1"/>
    <col min="2577" max="2577" width="4.5546875" style="67" customWidth="1"/>
    <col min="2578" max="2578" width="5" style="67" customWidth="1"/>
    <col min="2579" max="2579" width="5.109375" style="67" customWidth="1"/>
    <col min="2580" max="2580" width="4.109375" style="67" customWidth="1"/>
    <col min="2581" max="2583" width="4.6640625" style="67" customWidth="1"/>
    <col min="2584" max="2584" width="5.33203125" style="67" customWidth="1"/>
    <col min="2585" max="2586" width="5" style="67" customWidth="1"/>
    <col min="2587" max="2587" width="4.6640625" style="67" customWidth="1"/>
    <col min="2588" max="2588" width="4.5546875" style="67" customWidth="1"/>
    <col min="2589" max="2589" width="4.88671875" style="67" customWidth="1"/>
    <col min="2590" max="2591" width="4.6640625" style="67" customWidth="1"/>
    <col min="2592" max="2592" width="5.109375" style="67" customWidth="1"/>
    <col min="2593" max="2593" width="4.6640625" style="67" customWidth="1"/>
    <col min="2594" max="2594" width="4.5546875" style="67" bestFit="1" customWidth="1"/>
    <col min="2595" max="2595" width="4.5546875" style="67" customWidth="1"/>
    <col min="2596" max="2596" width="5.33203125" style="67" customWidth="1"/>
    <col min="2597" max="2597" width="5" style="67" customWidth="1"/>
    <col min="2598" max="2598" width="6" style="67" customWidth="1"/>
    <col min="2599" max="2599" width="6.33203125" style="67" customWidth="1"/>
    <col min="2600" max="2825" width="8.88671875" style="67"/>
    <col min="2826" max="2826" width="3.44140625" style="67" customWidth="1"/>
    <col min="2827" max="2827" width="37" style="67" customWidth="1"/>
    <col min="2828" max="2828" width="4.5546875" style="67" customWidth="1"/>
    <col min="2829" max="2829" width="5.33203125" style="67" customWidth="1"/>
    <col min="2830" max="2830" width="4.6640625" style="67" customWidth="1"/>
    <col min="2831" max="2831" width="4.5546875" style="67" customWidth="1"/>
    <col min="2832" max="2832" width="4.88671875" style="67" customWidth="1"/>
    <col min="2833" max="2833" width="4.5546875" style="67" customWidth="1"/>
    <col min="2834" max="2834" width="5" style="67" customWidth="1"/>
    <col min="2835" max="2835" width="5.109375" style="67" customWidth="1"/>
    <col min="2836" max="2836" width="4.109375" style="67" customWidth="1"/>
    <col min="2837" max="2839" width="4.6640625" style="67" customWidth="1"/>
    <col min="2840" max="2840" width="5.33203125" style="67" customWidth="1"/>
    <col min="2841" max="2842" width="5" style="67" customWidth="1"/>
    <col min="2843" max="2843" width="4.6640625" style="67" customWidth="1"/>
    <col min="2844" max="2844" width="4.5546875" style="67" customWidth="1"/>
    <col min="2845" max="2845" width="4.88671875" style="67" customWidth="1"/>
    <col min="2846" max="2847" width="4.6640625" style="67" customWidth="1"/>
    <col min="2848" max="2848" width="5.109375" style="67" customWidth="1"/>
    <col min="2849" max="2849" width="4.6640625" style="67" customWidth="1"/>
    <col min="2850" max="2850" width="4.5546875" style="67" bestFit="1" customWidth="1"/>
    <col min="2851" max="2851" width="4.5546875" style="67" customWidth="1"/>
    <col min="2852" max="2852" width="5.33203125" style="67" customWidth="1"/>
    <col min="2853" max="2853" width="5" style="67" customWidth="1"/>
    <col min="2854" max="2854" width="6" style="67" customWidth="1"/>
    <col min="2855" max="2855" width="6.33203125" style="67" customWidth="1"/>
    <col min="2856" max="3081" width="8.88671875" style="67"/>
    <col min="3082" max="3082" width="3.44140625" style="67" customWidth="1"/>
    <col min="3083" max="3083" width="37" style="67" customWidth="1"/>
    <col min="3084" max="3084" width="4.5546875" style="67" customWidth="1"/>
    <col min="3085" max="3085" width="5.33203125" style="67" customWidth="1"/>
    <col min="3086" max="3086" width="4.6640625" style="67" customWidth="1"/>
    <col min="3087" max="3087" width="4.5546875" style="67" customWidth="1"/>
    <col min="3088" max="3088" width="4.88671875" style="67" customWidth="1"/>
    <col min="3089" max="3089" width="4.5546875" style="67" customWidth="1"/>
    <col min="3090" max="3090" width="5" style="67" customWidth="1"/>
    <col min="3091" max="3091" width="5.109375" style="67" customWidth="1"/>
    <col min="3092" max="3092" width="4.109375" style="67" customWidth="1"/>
    <col min="3093" max="3095" width="4.6640625" style="67" customWidth="1"/>
    <col min="3096" max="3096" width="5.33203125" style="67" customWidth="1"/>
    <col min="3097" max="3098" width="5" style="67" customWidth="1"/>
    <col min="3099" max="3099" width="4.6640625" style="67" customWidth="1"/>
    <col min="3100" max="3100" width="4.5546875" style="67" customWidth="1"/>
    <col min="3101" max="3101" width="4.88671875" style="67" customWidth="1"/>
    <col min="3102" max="3103" width="4.6640625" style="67" customWidth="1"/>
    <col min="3104" max="3104" width="5.109375" style="67" customWidth="1"/>
    <col min="3105" max="3105" width="4.6640625" style="67" customWidth="1"/>
    <col min="3106" max="3106" width="4.5546875" style="67" bestFit="1" customWidth="1"/>
    <col min="3107" max="3107" width="4.5546875" style="67" customWidth="1"/>
    <col min="3108" max="3108" width="5.33203125" style="67" customWidth="1"/>
    <col min="3109" max="3109" width="5" style="67" customWidth="1"/>
    <col min="3110" max="3110" width="6" style="67" customWidth="1"/>
    <col min="3111" max="3111" width="6.33203125" style="67" customWidth="1"/>
    <col min="3112" max="3337" width="8.88671875" style="67"/>
    <col min="3338" max="3338" width="3.44140625" style="67" customWidth="1"/>
    <col min="3339" max="3339" width="37" style="67" customWidth="1"/>
    <col min="3340" max="3340" width="4.5546875" style="67" customWidth="1"/>
    <col min="3341" max="3341" width="5.33203125" style="67" customWidth="1"/>
    <col min="3342" max="3342" width="4.6640625" style="67" customWidth="1"/>
    <col min="3343" max="3343" width="4.5546875" style="67" customWidth="1"/>
    <col min="3344" max="3344" width="4.88671875" style="67" customWidth="1"/>
    <col min="3345" max="3345" width="4.5546875" style="67" customWidth="1"/>
    <col min="3346" max="3346" width="5" style="67" customWidth="1"/>
    <col min="3347" max="3347" width="5.109375" style="67" customWidth="1"/>
    <col min="3348" max="3348" width="4.109375" style="67" customWidth="1"/>
    <col min="3349" max="3351" width="4.6640625" style="67" customWidth="1"/>
    <col min="3352" max="3352" width="5.33203125" style="67" customWidth="1"/>
    <col min="3353" max="3354" width="5" style="67" customWidth="1"/>
    <col min="3355" max="3355" width="4.6640625" style="67" customWidth="1"/>
    <col min="3356" max="3356" width="4.5546875" style="67" customWidth="1"/>
    <col min="3357" max="3357" width="4.88671875" style="67" customWidth="1"/>
    <col min="3358" max="3359" width="4.6640625" style="67" customWidth="1"/>
    <col min="3360" max="3360" width="5.109375" style="67" customWidth="1"/>
    <col min="3361" max="3361" width="4.6640625" style="67" customWidth="1"/>
    <col min="3362" max="3362" width="4.5546875" style="67" bestFit="1" customWidth="1"/>
    <col min="3363" max="3363" width="4.5546875" style="67" customWidth="1"/>
    <col min="3364" max="3364" width="5.33203125" style="67" customWidth="1"/>
    <col min="3365" max="3365" width="5" style="67" customWidth="1"/>
    <col min="3366" max="3366" width="6" style="67" customWidth="1"/>
    <col min="3367" max="3367" width="6.33203125" style="67" customWidth="1"/>
    <col min="3368" max="3593" width="8.88671875" style="67"/>
    <col min="3594" max="3594" width="3.44140625" style="67" customWidth="1"/>
    <col min="3595" max="3595" width="37" style="67" customWidth="1"/>
    <col min="3596" max="3596" width="4.5546875" style="67" customWidth="1"/>
    <col min="3597" max="3597" width="5.33203125" style="67" customWidth="1"/>
    <col min="3598" max="3598" width="4.6640625" style="67" customWidth="1"/>
    <col min="3599" max="3599" width="4.5546875" style="67" customWidth="1"/>
    <col min="3600" max="3600" width="4.88671875" style="67" customWidth="1"/>
    <col min="3601" max="3601" width="4.5546875" style="67" customWidth="1"/>
    <col min="3602" max="3602" width="5" style="67" customWidth="1"/>
    <col min="3603" max="3603" width="5.109375" style="67" customWidth="1"/>
    <col min="3604" max="3604" width="4.109375" style="67" customWidth="1"/>
    <col min="3605" max="3607" width="4.6640625" style="67" customWidth="1"/>
    <col min="3608" max="3608" width="5.33203125" style="67" customWidth="1"/>
    <col min="3609" max="3610" width="5" style="67" customWidth="1"/>
    <col min="3611" max="3611" width="4.6640625" style="67" customWidth="1"/>
    <col min="3612" max="3612" width="4.5546875" style="67" customWidth="1"/>
    <col min="3613" max="3613" width="4.88671875" style="67" customWidth="1"/>
    <col min="3614" max="3615" width="4.6640625" style="67" customWidth="1"/>
    <col min="3616" max="3616" width="5.109375" style="67" customWidth="1"/>
    <col min="3617" max="3617" width="4.6640625" style="67" customWidth="1"/>
    <col min="3618" max="3618" width="4.5546875" style="67" bestFit="1" customWidth="1"/>
    <col min="3619" max="3619" width="4.5546875" style="67" customWidth="1"/>
    <col min="3620" max="3620" width="5.33203125" style="67" customWidth="1"/>
    <col min="3621" max="3621" width="5" style="67" customWidth="1"/>
    <col min="3622" max="3622" width="6" style="67" customWidth="1"/>
    <col min="3623" max="3623" width="6.33203125" style="67" customWidth="1"/>
    <col min="3624" max="3849" width="8.88671875" style="67"/>
    <col min="3850" max="3850" width="3.44140625" style="67" customWidth="1"/>
    <col min="3851" max="3851" width="37" style="67" customWidth="1"/>
    <col min="3852" max="3852" width="4.5546875" style="67" customWidth="1"/>
    <col min="3853" max="3853" width="5.33203125" style="67" customWidth="1"/>
    <col min="3854" max="3854" width="4.6640625" style="67" customWidth="1"/>
    <col min="3855" max="3855" width="4.5546875" style="67" customWidth="1"/>
    <col min="3856" max="3856" width="4.88671875" style="67" customWidth="1"/>
    <col min="3857" max="3857" width="4.5546875" style="67" customWidth="1"/>
    <col min="3858" max="3858" width="5" style="67" customWidth="1"/>
    <col min="3859" max="3859" width="5.109375" style="67" customWidth="1"/>
    <col min="3860" max="3860" width="4.109375" style="67" customWidth="1"/>
    <col min="3861" max="3863" width="4.6640625" style="67" customWidth="1"/>
    <col min="3864" max="3864" width="5.33203125" style="67" customWidth="1"/>
    <col min="3865" max="3866" width="5" style="67" customWidth="1"/>
    <col min="3867" max="3867" width="4.6640625" style="67" customWidth="1"/>
    <col min="3868" max="3868" width="4.5546875" style="67" customWidth="1"/>
    <col min="3869" max="3869" width="4.88671875" style="67" customWidth="1"/>
    <col min="3870" max="3871" width="4.6640625" style="67" customWidth="1"/>
    <col min="3872" max="3872" width="5.109375" style="67" customWidth="1"/>
    <col min="3873" max="3873" width="4.6640625" style="67" customWidth="1"/>
    <col min="3874" max="3874" width="4.5546875" style="67" bestFit="1" customWidth="1"/>
    <col min="3875" max="3875" width="4.5546875" style="67" customWidth="1"/>
    <col min="3876" max="3876" width="5.33203125" style="67" customWidth="1"/>
    <col min="3877" max="3877" width="5" style="67" customWidth="1"/>
    <col min="3878" max="3878" width="6" style="67" customWidth="1"/>
    <col min="3879" max="3879" width="6.33203125" style="67" customWidth="1"/>
    <col min="3880" max="4105" width="8.88671875" style="67"/>
    <col min="4106" max="4106" width="3.44140625" style="67" customWidth="1"/>
    <col min="4107" max="4107" width="37" style="67" customWidth="1"/>
    <col min="4108" max="4108" width="4.5546875" style="67" customWidth="1"/>
    <col min="4109" max="4109" width="5.33203125" style="67" customWidth="1"/>
    <col min="4110" max="4110" width="4.6640625" style="67" customWidth="1"/>
    <col min="4111" max="4111" width="4.5546875" style="67" customWidth="1"/>
    <col min="4112" max="4112" width="4.88671875" style="67" customWidth="1"/>
    <col min="4113" max="4113" width="4.5546875" style="67" customWidth="1"/>
    <col min="4114" max="4114" width="5" style="67" customWidth="1"/>
    <col min="4115" max="4115" width="5.109375" style="67" customWidth="1"/>
    <col min="4116" max="4116" width="4.109375" style="67" customWidth="1"/>
    <col min="4117" max="4119" width="4.6640625" style="67" customWidth="1"/>
    <col min="4120" max="4120" width="5.33203125" style="67" customWidth="1"/>
    <col min="4121" max="4122" width="5" style="67" customWidth="1"/>
    <col min="4123" max="4123" width="4.6640625" style="67" customWidth="1"/>
    <col min="4124" max="4124" width="4.5546875" style="67" customWidth="1"/>
    <col min="4125" max="4125" width="4.88671875" style="67" customWidth="1"/>
    <col min="4126" max="4127" width="4.6640625" style="67" customWidth="1"/>
    <col min="4128" max="4128" width="5.109375" style="67" customWidth="1"/>
    <col min="4129" max="4129" width="4.6640625" style="67" customWidth="1"/>
    <col min="4130" max="4130" width="4.5546875" style="67" bestFit="1" customWidth="1"/>
    <col min="4131" max="4131" width="4.5546875" style="67" customWidth="1"/>
    <col min="4132" max="4132" width="5.33203125" style="67" customWidth="1"/>
    <col min="4133" max="4133" width="5" style="67" customWidth="1"/>
    <col min="4134" max="4134" width="6" style="67" customWidth="1"/>
    <col min="4135" max="4135" width="6.33203125" style="67" customWidth="1"/>
    <col min="4136" max="4361" width="8.88671875" style="67"/>
    <col min="4362" max="4362" width="3.44140625" style="67" customWidth="1"/>
    <col min="4363" max="4363" width="37" style="67" customWidth="1"/>
    <col min="4364" max="4364" width="4.5546875" style="67" customWidth="1"/>
    <col min="4365" max="4365" width="5.33203125" style="67" customWidth="1"/>
    <col min="4366" max="4366" width="4.6640625" style="67" customWidth="1"/>
    <col min="4367" max="4367" width="4.5546875" style="67" customWidth="1"/>
    <col min="4368" max="4368" width="4.88671875" style="67" customWidth="1"/>
    <col min="4369" max="4369" width="4.5546875" style="67" customWidth="1"/>
    <col min="4370" max="4370" width="5" style="67" customWidth="1"/>
    <col min="4371" max="4371" width="5.109375" style="67" customWidth="1"/>
    <col min="4372" max="4372" width="4.109375" style="67" customWidth="1"/>
    <col min="4373" max="4375" width="4.6640625" style="67" customWidth="1"/>
    <col min="4376" max="4376" width="5.33203125" style="67" customWidth="1"/>
    <col min="4377" max="4378" width="5" style="67" customWidth="1"/>
    <col min="4379" max="4379" width="4.6640625" style="67" customWidth="1"/>
    <col min="4380" max="4380" width="4.5546875" style="67" customWidth="1"/>
    <col min="4381" max="4381" width="4.88671875" style="67" customWidth="1"/>
    <col min="4382" max="4383" width="4.6640625" style="67" customWidth="1"/>
    <col min="4384" max="4384" width="5.109375" style="67" customWidth="1"/>
    <col min="4385" max="4385" width="4.6640625" style="67" customWidth="1"/>
    <col min="4386" max="4386" width="4.5546875" style="67" bestFit="1" customWidth="1"/>
    <col min="4387" max="4387" width="4.5546875" style="67" customWidth="1"/>
    <col min="4388" max="4388" width="5.33203125" style="67" customWidth="1"/>
    <col min="4389" max="4389" width="5" style="67" customWidth="1"/>
    <col min="4390" max="4390" width="6" style="67" customWidth="1"/>
    <col min="4391" max="4391" width="6.33203125" style="67" customWidth="1"/>
    <col min="4392" max="4617" width="8.88671875" style="67"/>
    <col min="4618" max="4618" width="3.44140625" style="67" customWidth="1"/>
    <col min="4619" max="4619" width="37" style="67" customWidth="1"/>
    <col min="4620" max="4620" width="4.5546875" style="67" customWidth="1"/>
    <col min="4621" max="4621" width="5.33203125" style="67" customWidth="1"/>
    <col min="4622" max="4622" width="4.6640625" style="67" customWidth="1"/>
    <col min="4623" max="4623" width="4.5546875" style="67" customWidth="1"/>
    <col min="4624" max="4624" width="4.88671875" style="67" customWidth="1"/>
    <col min="4625" max="4625" width="4.5546875" style="67" customWidth="1"/>
    <col min="4626" max="4626" width="5" style="67" customWidth="1"/>
    <col min="4627" max="4627" width="5.109375" style="67" customWidth="1"/>
    <col min="4628" max="4628" width="4.109375" style="67" customWidth="1"/>
    <col min="4629" max="4631" width="4.6640625" style="67" customWidth="1"/>
    <col min="4632" max="4632" width="5.33203125" style="67" customWidth="1"/>
    <col min="4633" max="4634" width="5" style="67" customWidth="1"/>
    <col min="4635" max="4635" width="4.6640625" style="67" customWidth="1"/>
    <col min="4636" max="4636" width="4.5546875" style="67" customWidth="1"/>
    <col min="4637" max="4637" width="4.88671875" style="67" customWidth="1"/>
    <col min="4638" max="4639" width="4.6640625" style="67" customWidth="1"/>
    <col min="4640" max="4640" width="5.109375" style="67" customWidth="1"/>
    <col min="4641" max="4641" width="4.6640625" style="67" customWidth="1"/>
    <col min="4642" max="4642" width="4.5546875" style="67" bestFit="1" customWidth="1"/>
    <col min="4643" max="4643" width="4.5546875" style="67" customWidth="1"/>
    <col min="4644" max="4644" width="5.33203125" style="67" customWidth="1"/>
    <col min="4645" max="4645" width="5" style="67" customWidth="1"/>
    <col min="4646" max="4646" width="6" style="67" customWidth="1"/>
    <col min="4647" max="4647" width="6.33203125" style="67" customWidth="1"/>
    <col min="4648" max="4873" width="8.88671875" style="67"/>
    <col min="4874" max="4874" width="3.44140625" style="67" customWidth="1"/>
    <col min="4875" max="4875" width="37" style="67" customWidth="1"/>
    <col min="4876" max="4876" width="4.5546875" style="67" customWidth="1"/>
    <col min="4877" max="4877" width="5.33203125" style="67" customWidth="1"/>
    <col min="4878" max="4878" width="4.6640625" style="67" customWidth="1"/>
    <col min="4879" max="4879" width="4.5546875" style="67" customWidth="1"/>
    <col min="4880" max="4880" width="4.88671875" style="67" customWidth="1"/>
    <col min="4881" max="4881" width="4.5546875" style="67" customWidth="1"/>
    <col min="4882" max="4882" width="5" style="67" customWidth="1"/>
    <col min="4883" max="4883" width="5.109375" style="67" customWidth="1"/>
    <col min="4884" max="4884" width="4.109375" style="67" customWidth="1"/>
    <col min="4885" max="4887" width="4.6640625" style="67" customWidth="1"/>
    <col min="4888" max="4888" width="5.33203125" style="67" customWidth="1"/>
    <col min="4889" max="4890" width="5" style="67" customWidth="1"/>
    <col min="4891" max="4891" width="4.6640625" style="67" customWidth="1"/>
    <col min="4892" max="4892" width="4.5546875" style="67" customWidth="1"/>
    <col min="4893" max="4893" width="4.88671875" style="67" customWidth="1"/>
    <col min="4894" max="4895" width="4.6640625" style="67" customWidth="1"/>
    <col min="4896" max="4896" width="5.109375" style="67" customWidth="1"/>
    <col min="4897" max="4897" width="4.6640625" style="67" customWidth="1"/>
    <col min="4898" max="4898" width="4.5546875" style="67" bestFit="1" customWidth="1"/>
    <col min="4899" max="4899" width="4.5546875" style="67" customWidth="1"/>
    <col min="4900" max="4900" width="5.33203125" style="67" customWidth="1"/>
    <col min="4901" max="4901" width="5" style="67" customWidth="1"/>
    <col min="4902" max="4902" width="6" style="67" customWidth="1"/>
    <col min="4903" max="4903" width="6.33203125" style="67" customWidth="1"/>
    <col min="4904" max="5129" width="8.88671875" style="67"/>
    <col min="5130" max="5130" width="3.44140625" style="67" customWidth="1"/>
    <col min="5131" max="5131" width="37" style="67" customWidth="1"/>
    <col min="5132" max="5132" width="4.5546875" style="67" customWidth="1"/>
    <col min="5133" max="5133" width="5.33203125" style="67" customWidth="1"/>
    <col min="5134" max="5134" width="4.6640625" style="67" customWidth="1"/>
    <col min="5135" max="5135" width="4.5546875" style="67" customWidth="1"/>
    <col min="5136" max="5136" width="4.88671875" style="67" customWidth="1"/>
    <col min="5137" max="5137" width="4.5546875" style="67" customWidth="1"/>
    <col min="5138" max="5138" width="5" style="67" customWidth="1"/>
    <col min="5139" max="5139" width="5.109375" style="67" customWidth="1"/>
    <col min="5140" max="5140" width="4.109375" style="67" customWidth="1"/>
    <col min="5141" max="5143" width="4.6640625" style="67" customWidth="1"/>
    <col min="5144" max="5144" width="5.33203125" style="67" customWidth="1"/>
    <col min="5145" max="5146" width="5" style="67" customWidth="1"/>
    <col min="5147" max="5147" width="4.6640625" style="67" customWidth="1"/>
    <col min="5148" max="5148" width="4.5546875" style="67" customWidth="1"/>
    <col min="5149" max="5149" width="4.88671875" style="67" customWidth="1"/>
    <col min="5150" max="5151" width="4.6640625" style="67" customWidth="1"/>
    <col min="5152" max="5152" width="5.109375" style="67" customWidth="1"/>
    <col min="5153" max="5153" width="4.6640625" style="67" customWidth="1"/>
    <col min="5154" max="5154" width="4.5546875" style="67" bestFit="1" customWidth="1"/>
    <col min="5155" max="5155" width="4.5546875" style="67" customWidth="1"/>
    <col min="5156" max="5156" width="5.33203125" style="67" customWidth="1"/>
    <col min="5157" max="5157" width="5" style="67" customWidth="1"/>
    <col min="5158" max="5158" width="6" style="67" customWidth="1"/>
    <col min="5159" max="5159" width="6.33203125" style="67" customWidth="1"/>
    <col min="5160" max="5385" width="8.88671875" style="67"/>
    <col min="5386" max="5386" width="3.44140625" style="67" customWidth="1"/>
    <col min="5387" max="5387" width="37" style="67" customWidth="1"/>
    <col min="5388" max="5388" width="4.5546875" style="67" customWidth="1"/>
    <col min="5389" max="5389" width="5.33203125" style="67" customWidth="1"/>
    <col min="5390" max="5390" width="4.6640625" style="67" customWidth="1"/>
    <col min="5391" max="5391" width="4.5546875" style="67" customWidth="1"/>
    <col min="5392" max="5392" width="4.88671875" style="67" customWidth="1"/>
    <col min="5393" max="5393" width="4.5546875" style="67" customWidth="1"/>
    <col min="5394" max="5394" width="5" style="67" customWidth="1"/>
    <col min="5395" max="5395" width="5.109375" style="67" customWidth="1"/>
    <col min="5396" max="5396" width="4.109375" style="67" customWidth="1"/>
    <col min="5397" max="5399" width="4.6640625" style="67" customWidth="1"/>
    <col min="5400" max="5400" width="5.33203125" style="67" customWidth="1"/>
    <col min="5401" max="5402" width="5" style="67" customWidth="1"/>
    <col min="5403" max="5403" width="4.6640625" style="67" customWidth="1"/>
    <col min="5404" max="5404" width="4.5546875" style="67" customWidth="1"/>
    <col min="5405" max="5405" width="4.88671875" style="67" customWidth="1"/>
    <col min="5406" max="5407" width="4.6640625" style="67" customWidth="1"/>
    <col min="5408" max="5408" width="5.109375" style="67" customWidth="1"/>
    <col min="5409" max="5409" width="4.6640625" style="67" customWidth="1"/>
    <col min="5410" max="5410" width="4.5546875" style="67" bestFit="1" customWidth="1"/>
    <col min="5411" max="5411" width="4.5546875" style="67" customWidth="1"/>
    <col min="5412" max="5412" width="5.33203125" style="67" customWidth="1"/>
    <col min="5413" max="5413" width="5" style="67" customWidth="1"/>
    <col min="5414" max="5414" width="6" style="67" customWidth="1"/>
    <col min="5415" max="5415" width="6.33203125" style="67" customWidth="1"/>
    <col min="5416" max="5641" width="8.88671875" style="67"/>
    <col min="5642" max="5642" width="3.44140625" style="67" customWidth="1"/>
    <col min="5643" max="5643" width="37" style="67" customWidth="1"/>
    <col min="5644" max="5644" width="4.5546875" style="67" customWidth="1"/>
    <col min="5645" max="5645" width="5.33203125" style="67" customWidth="1"/>
    <col min="5646" max="5646" width="4.6640625" style="67" customWidth="1"/>
    <col min="5647" max="5647" width="4.5546875" style="67" customWidth="1"/>
    <col min="5648" max="5648" width="4.88671875" style="67" customWidth="1"/>
    <col min="5649" max="5649" width="4.5546875" style="67" customWidth="1"/>
    <col min="5650" max="5650" width="5" style="67" customWidth="1"/>
    <col min="5651" max="5651" width="5.109375" style="67" customWidth="1"/>
    <col min="5652" max="5652" width="4.109375" style="67" customWidth="1"/>
    <col min="5653" max="5655" width="4.6640625" style="67" customWidth="1"/>
    <col min="5656" max="5656" width="5.33203125" style="67" customWidth="1"/>
    <col min="5657" max="5658" width="5" style="67" customWidth="1"/>
    <col min="5659" max="5659" width="4.6640625" style="67" customWidth="1"/>
    <col min="5660" max="5660" width="4.5546875" style="67" customWidth="1"/>
    <col min="5661" max="5661" width="4.88671875" style="67" customWidth="1"/>
    <col min="5662" max="5663" width="4.6640625" style="67" customWidth="1"/>
    <col min="5664" max="5664" width="5.109375" style="67" customWidth="1"/>
    <col min="5665" max="5665" width="4.6640625" style="67" customWidth="1"/>
    <col min="5666" max="5666" width="4.5546875" style="67" bestFit="1" customWidth="1"/>
    <col min="5667" max="5667" width="4.5546875" style="67" customWidth="1"/>
    <col min="5668" max="5668" width="5.33203125" style="67" customWidth="1"/>
    <col min="5669" max="5669" width="5" style="67" customWidth="1"/>
    <col min="5670" max="5670" width="6" style="67" customWidth="1"/>
    <col min="5671" max="5671" width="6.33203125" style="67" customWidth="1"/>
    <col min="5672" max="5897" width="8.88671875" style="67"/>
    <col min="5898" max="5898" width="3.44140625" style="67" customWidth="1"/>
    <col min="5899" max="5899" width="37" style="67" customWidth="1"/>
    <col min="5900" max="5900" width="4.5546875" style="67" customWidth="1"/>
    <col min="5901" max="5901" width="5.33203125" style="67" customWidth="1"/>
    <col min="5902" max="5902" width="4.6640625" style="67" customWidth="1"/>
    <col min="5903" max="5903" width="4.5546875" style="67" customWidth="1"/>
    <col min="5904" max="5904" width="4.88671875" style="67" customWidth="1"/>
    <col min="5905" max="5905" width="4.5546875" style="67" customWidth="1"/>
    <col min="5906" max="5906" width="5" style="67" customWidth="1"/>
    <col min="5907" max="5907" width="5.109375" style="67" customWidth="1"/>
    <col min="5908" max="5908" width="4.109375" style="67" customWidth="1"/>
    <col min="5909" max="5911" width="4.6640625" style="67" customWidth="1"/>
    <col min="5912" max="5912" width="5.33203125" style="67" customWidth="1"/>
    <col min="5913" max="5914" width="5" style="67" customWidth="1"/>
    <col min="5915" max="5915" width="4.6640625" style="67" customWidth="1"/>
    <col min="5916" max="5916" width="4.5546875" style="67" customWidth="1"/>
    <col min="5917" max="5917" width="4.88671875" style="67" customWidth="1"/>
    <col min="5918" max="5919" width="4.6640625" style="67" customWidth="1"/>
    <col min="5920" max="5920" width="5.109375" style="67" customWidth="1"/>
    <col min="5921" max="5921" width="4.6640625" style="67" customWidth="1"/>
    <col min="5922" max="5922" width="4.5546875" style="67" bestFit="1" customWidth="1"/>
    <col min="5923" max="5923" width="4.5546875" style="67" customWidth="1"/>
    <col min="5924" max="5924" width="5.33203125" style="67" customWidth="1"/>
    <col min="5925" max="5925" width="5" style="67" customWidth="1"/>
    <col min="5926" max="5926" width="6" style="67" customWidth="1"/>
    <col min="5927" max="5927" width="6.33203125" style="67" customWidth="1"/>
    <col min="5928" max="6153" width="8.88671875" style="67"/>
    <col min="6154" max="6154" width="3.44140625" style="67" customWidth="1"/>
    <col min="6155" max="6155" width="37" style="67" customWidth="1"/>
    <col min="6156" max="6156" width="4.5546875" style="67" customWidth="1"/>
    <col min="6157" max="6157" width="5.33203125" style="67" customWidth="1"/>
    <col min="6158" max="6158" width="4.6640625" style="67" customWidth="1"/>
    <col min="6159" max="6159" width="4.5546875" style="67" customWidth="1"/>
    <col min="6160" max="6160" width="4.88671875" style="67" customWidth="1"/>
    <col min="6161" max="6161" width="4.5546875" style="67" customWidth="1"/>
    <col min="6162" max="6162" width="5" style="67" customWidth="1"/>
    <col min="6163" max="6163" width="5.109375" style="67" customWidth="1"/>
    <col min="6164" max="6164" width="4.109375" style="67" customWidth="1"/>
    <col min="6165" max="6167" width="4.6640625" style="67" customWidth="1"/>
    <col min="6168" max="6168" width="5.33203125" style="67" customWidth="1"/>
    <col min="6169" max="6170" width="5" style="67" customWidth="1"/>
    <col min="6171" max="6171" width="4.6640625" style="67" customWidth="1"/>
    <col min="6172" max="6172" width="4.5546875" style="67" customWidth="1"/>
    <col min="6173" max="6173" width="4.88671875" style="67" customWidth="1"/>
    <col min="6174" max="6175" width="4.6640625" style="67" customWidth="1"/>
    <col min="6176" max="6176" width="5.109375" style="67" customWidth="1"/>
    <col min="6177" max="6177" width="4.6640625" style="67" customWidth="1"/>
    <col min="6178" max="6178" width="4.5546875" style="67" bestFit="1" customWidth="1"/>
    <col min="6179" max="6179" width="4.5546875" style="67" customWidth="1"/>
    <col min="6180" max="6180" width="5.33203125" style="67" customWidth="1"/>
    <col min="6181" max="6181" width="5" style="67" customWidth="1"/>
    <col min="6182" max="6182" width="6" style="67" customWidth="1"/>
    <col min="6183" max="6183" width="6.33203125" style="67" customWidth="1"/>
    <col min="6184" max="6409" width="8.88671875" style="67"/>
    <col min="6410" max="6410" width="3.44140625" style="67" customWidth="1"/>
    <col min="6411" max="6411" width="37" style="67" customWidth="1"/>
    <col min="6412" max="6412" width="4.5546875" style="67" customWidth="1"/>
    <col min="6413" max="6413" width="5.33203125" style="67" customWidth="1"/>
    <col min="6414" max="6414" width="4.6640625" style="67" customWidth="1"/>
    <col min="6415" max="6415" width="4.5546875" style="67" customWidth="1"/>
    <col min="6416" max="6416" width="4.88671875" style="67" customWidth="1"/>
    <col min="6417" max="6417" width="4.5546875" style="67" customWidth="1"/>
    <col min="6418" max="6418" width="5" style="67" customWidth="1"/>
    <col min="6419" max="6419" width="5.109375" style="67" customWidth="1"/>
    <col min="6420" max="6420" width="4.109375" style="67" customWidth="1"/>
    <col min="6421" max="6423" width="4.6640625" style="67" customWidth="1"/>
    <col min="6424" max="6424" width="5.33203125" style="67" customWidth="1"/>
    <col min="6425" max="6426" width="5" style="67" customWidth="1"/>
    <col min="6427" max="6427" width="4.6640625" style="67" customWidth="1"/>
    <col min="6428" max="6428" width="4.5546875" style="67" customWidth="1"/>
    <col min="6429" max="6429" width="4.88671875" style="67" customWidth="1"/>
    <col min="6430" max="6431" width="4.6640625" style="67" customWidth="1"/>
    <col min="6432" max="6432" width="5.109375" style="67" customWidth="1"/>
    <col min="6433" max="6433" width="4.6640625" style="67" customWidth="1"/>
    <col min="6434" max="6434" width="4.5546875" style="67" bestFit="1" customWidth="1"/>
    <col min="6435" max="6435" width="4.5546875" style="67" customWidth="1"/>
    <col min="6436" max="6436" width="5.33203125" style="67" customWidth="1"/>
    <col min="6437" max="6437" width="5" style="67" customWidth="1"/>
    <col min="6438" max="6438" width="6" style="67" customWidth="1"/>
    <col min="6439" max="6439" width="6.33203125" style="67" customWidth="1"/>
    <col min="6440" max="6665" width="8.88671875" style="67"/>
    <col min="6666" max="6666" width="3.44140625" style="67" customWidth="1"/>
    <col min="6667" max="6667" width="37" style="67" customWidth="1"/>
    <col min="6668" max="6668" width="4.5546875" style="67" customWidth="1"/>
    <col min="6669" max="6669" width="5.33203125" style="67" customWidth="1"/>
    <col min="6670" max="6670" width="4.6640625" style="67" customWidth="1"/>
    <col min="6671" max="6671" width="4.5546875" style="67" customWidth="1"/>
    <col min="6672" max="6672" width="4.88671875" style="67" customWidth="1"/>
    <col min="6673" max="6673" width="4.5546875" style="67" customWidth="1"/>
    <col min="6674" max="6674" width="5" style="67" customWidth="1"/>
    <col min="6675" max="6675" width="5.109375" style="67" customWidth="1"/>
    <col min="6676" max="6676" width="4.109375" style="67" customWidth="1"/>
    <col min="6677" max="6679" width="4.6640625" style="67" customWidth="1"/>
    <col min="6680" max="6680" width="5.33203125" style="67" customWidth="1"/>
    <col min="6681" max="6682" width="5" style="67" customWidth="1"/>
    <col min="6683" max="6683" width="4.6640625" style="67" customWidth="1"/>
    <col min="6684" max="6684" width="4.5546875" style="67" customWidth="1"/>
    <col min="6685" max="6685" width="4.88671875" style="67" customWidth="1"/>
    <col min="6686" max="6687" width="4.6640625" style="67" customWidth="1"/>
    <col min="6688" max="6688" width="5.109375" style="67" customWidth="1"/>
    <col min="6689" max="6689" width="4.6640625" style="67" customWidth="1"/>
    <col min="6690" max="6690" width="4.5546875" style="67" bestFit="1" customWidth="1"/>
    <col min="6691" max="6691" width="4.5546875" style="67" customWidth="1"/>
    <col min="6692" max="6692" width="5.33203125" style="67" customWidth="1"/>
    <col min="6693" max="6693" width="5" style="67" customWidth="1"/>
    <col min="6694" max="6694" width="6" style="67" customWidth="1"/>
    <col min="6695" max="6695" width="6.33203125" style="67" customWidth="1"/>
    <col min="6696" max="6921" width="8.88671875" style="67"/>
    <col min="6922" max="6922" width="3.44140625" style="67" customWidth="1"/>
    <col min="6923" max="6923" width="37" style="67" customWidth="1"/>
    <col min="6924" max="6924" width="4.5546875" style="67" customWidth="1"/>
    <col min="6925" max="6925" width="5.33203125" style="67" customWidth="1"/>
    <col min="6926" max="6926" width="4.6640625" style="67" customWidth="1"/>
    <col min="6927" max="6927" width="4.5546875" style="67" customWidth="1"/>
    <col min="6928" max="6928" width="4.88671875" style="67" customWidth="1"/>
    <col min="6929" max="6929" width="4.5546875" style="67" customWidth="1"/>
    <col min="6930" max="6930" width="5" style="67" customWidth="1"/>
    <col min="6931" max="6931" width="5.109375" style="67" customWidth="1"/>
    <col min="6932" max="6932" width="4.109375" style="67" customWidth="1"/>
    <col min="6933" max="6935" width="4.6640625" style="67" customWidth="1"/>
    <col min="6936" max="6936" width="5.33203125" style="67" customWidth="1"/>
    <col min="6937" max="6938" width="5" style="67" customWidth="1"/>
    <col min="6939" max="6939" width="4.6640625" style="67" customWidth="1"/>
    <col min="6940" max="6940" width="4.5546875" style="67" customWidth="1"/>
    <col min="6941" max="6941" width="4.88671875" style="67" customWidth="1"/>
    <col min="6942" max="6943" width="4.6640625" style="67" customWidth="1"/>
    <col min="6944" max="6944" width="5.109375" style="67" customWidth="1"/>
    <col min="6945" max="6945" width="4.6640625" style="67" customWidth="1"/>
    <col min="6946" max="6946" width="4.5546875" style="67" bestFit="1" customWidth="1"/>
    <col min="6947" max="6947" width="4.5546875" style="67" customWidth="1"/>
    <col min="6948" max="6948" width="5.33203125" style="67" customWidth="1"/>
    <col min="6949" max="6949" width="5" style="67" customWidth="1"/>
    <col min="6950" max="6950" width="6" style="67" customWidth="1"/>
    <col min="6951" max="6951" width="6.33203125" style="67" customWidth="1"/>
    <col min="6952" max="7177" width="8.88671875" style="67"/>
    <col min="7178" max="7178" width="3.44140625" style="67" customWidth="1"/>
    <col min="7179" max="7179" width="37" style="67" customWidth="1"/>
    <col min="7180" max="7180" width="4.5546875" style="67" customWidth="1"/>
    <col min="7181" max="7181" width="5.33203125" style="67" customWidth="1"/>
    <col min="7182" max="7182" width="4.6640625" style="67" customWidth="1"/>
    <col min="7183" max="7183" width="4.5546875" style="67" customWidth="1"/>
    <col min="7184" max="7184" width="4.88671875" style="67" customWidth="1"/>
    <col min="7185" max="7185" width="4.5546875" style="67" customWidth="1"/>
    <col min="7186" max="7186" width="5" style="67" customWidth="1"/>
    <col min="7187" max="7187" width="5.109375" style="67" customWidth="1"/>
    <col min="7188" max="7188" width="4.109375" style="67" customWidth="1"/>
    <col min="7189" max="7191" width="4.6640625" style="67" customWidth="1"/>
    <col min="7192" max="7192" width="5.33203125" style="67" customWidth="1"/>
    <col min="7193" max="7194" width="5" style="67" customWidth="1"/>
    <col min="7195" max="7195" width="4.6640625" style="67" customWidth="1"/>
    <col min="7196" max="7196" width="4.5546875" style="67" customWidth="1"/>
    <col min="7197" max="7197" width="4.88671875" style="67" customWidth="1"/>
    <col min="7198" max="7199" width="4.6640625" style="67" customWidth="1"/>
    <col min="7200" max="7200" width="5.109375" style="67" customWidth="1"/>
    <col min="7201" max="7201" width="4.6640625" style="67" customWidth="1"/>
    <col min="7202" max="7202" width="4.5546875" style="67" bestFit="1" customWidth="1"/>
    <col min="7203" max="7203" width="4.5546875" style="67" customWidth="1"/>
    <col min="7204" max="7204" width="5.33203125" style="67" customWidth="1"/>
    <col min="7205" max="7205" width="5" style="67" customWidth="1"/>
    <col min="7206" max="7206" width="6" style="67" customWidth="1"/>
    <col min="7207" max="7207" width="6.33203125" style="67" customWidth="1"/>
    <col min="7208" max="7433" width="8.88671875" style="67"/>
    <col min="7434" max="7434" width="3.44140625" style="67" customWidth="1"/>
    <col min="7435" max="7435" width="37" style="67" customWidth="1"/>
    <col min="7436" max="7436" width="4.5546875" style="67" customWidth="1"/>
    <col min="7437" max="7437" width="5.33203125" style="67" customWidth="1"/>
    <col min="7438" max="7438" width="4.6640625" style="67" customWidth="1"/>
    <col min="7439" max="7439" width="4.5546875" style="67" customWidth="1"/>
    <col min="7440" max="7440" width="4.88671875" style="67" customWidth="1"/>
    <col min="7441" max="7441" width="4.5546875" style="67" customWidth="1"/>
    <col min="7442" max="7442" width="5" style="67" customWidth="1"/>
    <col min="7443" max="7443" width="5.109375" style="67" customWidth="1"/>
    <col min="7444" max="7444" width="4.109375" style="67" customWidth="1"/>
    <col min="7445" max="7447" width="4.6640625" style="67" customWidth="1"/>
    <col min="7448" max="7448" width="5.33203125" style="67" customWidth="1"/>
    <col min="7449" max="7450" width="5" style="67" customWidth="1"/>
    <col min="7451" max="7451" width="4.6640625" style="67" customWidth="1"/>
    <col min="7452" max="7452" width="4.5546875" style="67" customWidth="1"/>
    <col min="7453" max="7453" width="4.88671875" style="67" customWidth="1"/>
    <col min="7454" max="7455" width="4.6640625" style="67" customWidth="1"/>
    <col min="7456" max="7456" width="5.109375" style="67" customWidth="1"/>
    <col min="7457" max="7457" width="4.6640625" style="67" customWidth="1"/>
    <col min="7458" max="7458" width="4.5546875" style="67" bestFit="1" customWidth="1"/>
    <col min="7459" max="7459" width="4.5546875" style="67" customWidth="1"/>
    <col min="7460" max="7460" width="5.33203125" style="67" customWidth="1"/>
    <col min="7461" max="7461" width="5" style="67" customWidth="1"/>
    <col min="7462" max="7462" width="6" style="67" customWidth="1"/>
    <col min="7463" max="7463" width="6.33203125" style="67" customWidth="1"/>
    <col min="7464" max="7689" width="8.88671875" style="67"/>
    <col min="7690" max="7690" width="3.44140625" style="67" customWidth="1"/>
    <col min="7691" max="7691" width="37" style="67" customWidth="1"/>
    <col min="7692" max="7692" width="4.5546875" style="67" customWidth="1"/>
    <col min="7693" max="7693" width="5.33203125" style="67" customWidth="1"/>
    <col min="7694" max="7694" width="4.6640625" style="67" customWidth="1"/>
    <col min="7695" max="7695" width="4.5546875" style="67" customWidth="1"/>
    <col min="7696" max="7696" width="4.88671875" style="67" customWidth="1"/>
    <col min="7697" max="7697" width="4.5546875" style="67" customWidth="1"/>
    <col min="7698" max="7698" width="5" style="67" customWidth="1"/>
    <col min="7699" max="7699" width="5.109375" style="67" customWidth="1"/>
    <col min="7700" max="7700" width="4.109375" style="67" customWidth="1"/>
    <col min="7701" max="7703" width="4.6640625" style="67" customWidth="1"/>
    <col min="7704" max="7704" width="5.33203125" style="67" customWidth="1"/>
    <col min="7705" max="7706" width="5" style="67" customWidth="1"/>
    <col min="7707" max="7707" width="4.6640625" style="67" customWidth="1"/>
    <col min="7708" max="7708" width="4.5546875" style="67" customWidth="1"/>
    <col min="7709" max="7709" width="4.88671875" style="67" customWidth="1"/>
    <col min="7710" max="7711" width="4.6640625" style="67" customWidth="1"/>
    <col min="7712" max="7712" width="5.109375" style="67" customWidth="1"/>
    <col min="7713" max="7713" width="4.6640625" style="67" customWidth="1"/>
    <col min="7714" max="7714" width="4.5546875" style="67" bestFit="1" customWidth="1"/>
    <col min="7715" max="7715" width="4.5546875" style="67" customWidth="1"/>
    <col min="7716" max="7716" width="5.33203125" style="67" customWidth="1"/>
    <col min="7717" max="7717" width="5" style="67" customWidth="1"/>
    <col min="7718" max="7718" width="6" style="67" customWidth="1"/>
    <col min="7719" max="7719" width="6.33203125" style="67" customWidth="1"/>
    <col min="7720" max="7945" width="8.88671875" style="67"/>
    <col min="7946" max="7946" width="3.44140625" style="67" customWidth="1"/>
    <col min="7947" max="7947" width="37" style="67" customWidth="1"/>
    <col min="7948" max="7948" width="4.5546875" style="67" customWidth="1"/>
    <col min="7949" max="7949" width="5.33203125" style="67" customWidth="1"/>
    <col min="7950" max="7950" width="4.6640625" style="67" customWidth="1"/>
    <col min="7951" max="7951" width="4.5546875" style="67" customWidth="1"/>
    <col min="7952" max="7952" width="4.88671875" style="67" customWidth="1"/>
    <col min="7953" max="7953" width="4.5546875" style="67" customWidth="1"/>
    <col min="7954" max="7954" width="5" style="67" customWidth="1"/>
    <col min="7955" max="7955" width="5.109375" style="67" customWidth="1"/>
    <col min="7956" max="7956" width="4.109375" style="67" customWidth="1"/>
    <col min="7957" max="7959" width="4.6640625" style="67" customWidth="1"/>
    <col min="7960" max="7960" width="5.33203125" style="67" customWidth="1"/>
    <col min="7961" max="7962" width="5" style="67" customWidth="1"/>
    <col min="7963" max="7963" width="4.6640625" style="67" customWidth="1"/>
    <col min="7964" max="7964" width="4.5546875" style="67" customWidth="1"/>
    <col min="7965" max="7965" width="4.88671875" style="67" customWidth="1"/>
    <col min="7966" max="7967" width="4.6640625" style="67" customWidth="1"/>
    <col min="7968" max="7968" width="5.109375" style="67" customWidth="1"/>
    <col min="7969" max="7969" width="4.6640625" style="67" customWidth="1"/>
    <col min="7970" max="7970" width="4.5546875" style="67" bestFit="1" customWidth="1"/>
    <col min="7971" max="7971" width="4.5546875" style="67" customWidth="1"/>
    <col min="7972" max="7972" width="5.33203125" style="67" customWidth="1"/>
    <col min="7973" max="7973" width="5" style="67" customWidth="1"/>
    <col min="7974" max="7974" width="6" style="67" customWidth="1"/>
    <col min="7975" max="7975" width="6.33203125" style="67" customWidth="1"/>
    <col min="7976" max="8201" width="8.88671875" style="67"/>
    <col min="8202" max="8202" width="3.44140625" style="67" customWidth="1"/>
    <col min="8203" max="8203" width="37" style="67" customWidth="1"/>
    <col min="8204" max="8204" width="4.5546875" style="67" customWidth="1"/>
    <col min="8205" max="8205" width="5.33203125" style="67" customWidth="1"/>
    <col min="8206" max="8206" width="4.6640625" style="67" customWidth="1"/>
    <col min="8207" max="8207" width="4.5546875" style="67" customWidth="1"/>
    <col min="8208" max="8208" width="4.88671875" style="67" customWidth="1"/>
    <col min="8209" max="8209" width="4.5546875" style="67" customWidth="1"/>
    <col min="8210" max="8210" width="5" style="67" customWidth="1"/>
    <col min="8211" max="8211" width="5.109375" style="67" customWidth="1"/>
    <col min="8212" max="8212" width="4.109375" style="67" customWidth="1"/>
    <col min="8213" max="8215" width="4.6640625" style="67" customWidth="1"/>
    <col min="8216" max="8216" width="5.33203125" style="67" customWidth="1"/>
    <col min="8217" max="8218" width="5" style="67" customWidth="1"/>
    <col min="8219" max="8219" width="4.6640625" style="67" customWidth="1"/>
    <col min="8220" max="8220" width="4.5546875" style="67" customWidth="1"/>
    <col min="8221" max="8221" width="4.88671875" style="67" customWidth="1"/>
    <col min="8222" max="8223" width="4.6640625" style="67" customWidth="1"/>
    <col min="8224" max="8224" width="5.109375" style="67" customWidth="1"/>
    <col min="8225" max="8225" width="4.6640625" style="67" customWidth="1"/>
    <col min="8226" max="8226" width="4.5546875" style="67" bestFit="1" customWidth="1"/>
    <col min="8227" max="8227" width="4.5546875" style="67" customWidth="1"/>
    <col min="8228" max="8228" width="5.33203125" style="67" customWidth="1"/>
    <col min="8229" max="8229" width="5" style="67" customWidth="1"/>
    <col min="8230" max="8230" width="6" style="67" customWidth="1"/>
    <col min="8231" max="8231" width="6.33203125" style="67" customWidth="1"/>
    <col min="8232" max="8457" width="8.88671875" style="67"/>
    <col min="8458" max="8458" width="3.44140625" style="67" customWidth="1"/>
    <col min="8459" max="8459" width="37" style="67" customWidth="1"/>
    <col min="8460" max="8460" width="4.5546875" style="67" customWidth="1"/>
    <col min="8461" max="8461" width="5.33203125" style="67" customWidth="1"/>
    <col min="8462" max="8462" width="4.6640625" style="67" customWidth="1"/>
    <col min="8463" max="8463" width="4.5546875" style="67" customWidth="1"/>
    <col min="8464" max="8464" width="4.88671875" style="67" customWidth="1"/>
    <col min="8465" max="8465" width="4.5546875" style="67" customWidth="1"/>
    <col min="8466" max="8466" width="5" style="67" customWidth="1"/>
    <col min="8467" max="8467" width="5.109375" style="67" customWidth="1"/>
    <col min="8468" max="8468" width="4.109375" style="67" customWidth="1"/>
    <col min="8469" max="8471" width="4.6640625" style="67" customWidth="1"/>
    <col min="8472" max="8472" width="5.33203125" style="67" customWidth="1"/>
    <col min="8473" max="8474" width="5" style="67" customWidth="1"/>
    <col min="8475" max="8475" width="4.6640625" style="67" customWidth="1"/>
    <col min="8476" max="8476" width="4.5546875" style="67" customWidth="1"/>
    <col min="8477" max="8477" width="4.88671875" style="67" customWidth="1"/>
    <col min="8478" max="8479" width="4.6640625" style="67" customWidth="1"/>
    <col min="8480" max="8480" width="5.109375" style="67" customWidth="1"/>
    <col min="8481" max="8481" width="4.6640625" style="67" customWidth="1"/>
    <col min="8482" max="8482" width="4.5546875" style="67" bestFit="1" customWidth="1"/>
    <col min="8483" max="8483" width="4.5546875" style="67" customWidth="1"/>
    <col min="8484" max="8484" width="5.33203125" style="67" customWidth="1"/>
    <col min="8485" max="8485" width="5" style="67" customWidth="1"/>
    <col min="8486" max="8486" width="6" style="67" customWidth="1"/>
    <col min="8487" max="8487" width="6.33203125" style="67" customWidth="1"/>
    <col min="8488" max="8713" width="8.88671875" style="67"/>
    <col min="8714" max="8714" width="3.44140625" style="67" customWidth="1"/>
    <col min="8715" max="8715" width="37" style="67" customWidth="1"/>
    <col min="8716" max="8716" width="4.5546875" style="67" customWidth="1"/>
    <col min="8717" max="8717" width="5.33203125" style="67" customWidth="1"/>
    <col min="8718" max="8718" width="4.6640625" style="67" customWidth="1"/>
    <col min="8719" max="8719" width="4.5546875" style="67" customWidth="1"/>
    <col min="8720" max="8720" width="4.88671875" style="67" customWidth="1"/>
    <col min="8721" max="8721" width="4.5546875" style="67" customWidth="1"/>
    <col min="8722" max="8722" width="5" style="67" customWidth="1"/>
    <col min="8723" max="8723" width="5.109375" style="67" customWidth="1"/>
    <col min="8724" max="8724" width="4.109375" style="67" customWidth="1"/>
    <col min="8725" max="8727" width="4.6640625" style="67" customWidth="1"/>
    <col min="8728" max="8728" width="5.33203125" style="67" customWidth="1"/>
    <col min="8729" max="8730" width="5" style="67" customWidth="1"/>
    <col min="8731" max="8731" width="4.6640625" style="67" customWidth="1"/>
    <col min="8732" max="8732" width="4.5546875" style="67" customWidth="1"/>
    <col min="8733" max="8733" width="4.88671875" style="67" customWidth="1"/>
    <col min="8734" max="8735" width="4.6640625" style="67" customWidth="1"/>
    <col min="8736" max="8736" width="5.109375" style="67" customWidth="1"/>
    <col min="8737" max="8737" width="4.6640625" style="67" customWidth="1"/>
    <col min="8738" max="8738" width="4.5546875" style="67" bestFit="1" customWidth="1"/>
    <col min="8739" max="8739" width="4.5546875" style="67" customWidth="1"/>
    <col min="8740" max="8740" width="5.33203125" style="67" customWidth="1"/>
    <col min="8741" max="8741" width="5" style="67" customWidth="1"/>
    <col min="8742" max="8742" width="6" style="67" customWidth="1"/>
    <col min="8743" max="8743" width="6.33203125" style="67" customWidth="1"/>
    <col min="8744" max="8969" width="8.88671875" style="67"/>
    <col min="8970" max="8970" width="3.44140625" style="67" customWidth="1"/>
    <col min="8971" max="8971" width="37" style="67" customWidth="1"/>
    <col min="8972" max="8972" width="4.5546875" style="67" customWidth="1"/>
    <col min="8973" max="8973" width="5.33203125" style="67" customWidth="1"/>
    <col min="8974" max="8974" width="4.6640625" style="67" customWidth="1"/>
    <col min="8975" max="8975" width="4.5546875" style="67" customWidth="1"/>
    <col min="8976" max="8976" width="4.88671875" style="67" customWidth="1"/>
    <col min="8977" max="8977" width="4.5546875" style="67" customWidth="1"/>
    <col min="8978" max="8978" width="5" style="67" customWidth="1"/>
    <col min="8979" max="8979" width="5.109375" style="67" customWidth="1"/>
    <col min="8980" max="8980" width="4.109375" style="67" customWidth="1"/>
    <col min="8981" max="8983" width="4.6640625" style="67" customWidth="1"/>
    <col min="8984" max="8984" width="5.33203125" style="67" customWidth="1"/>
    <col min="8985" max="8986" width="5" style="67" customWidth="1"/>
    <col min="8987" max="8987" width="4.6640625" style="67" customWidth="1"/>
    <col min="8988" max="8988" width="4.5546875" style="67" customWidth="1"/>
    <col min="8989" max="8989" width="4.88671875" style="67" customWidth="1"/>
    <col min="8990" max="8991" width="4.6640625" style="67" customWidth="1"/>
    <col min="8992" max="8992" width="5.109375" style="67" customWidth="1"/>
    <col min="8993" max="8993" width="4.6640625" style="67" customWidth="1"/>
    <col min="8994" max="8994" width="4.5546875" style="67" bestFit="1" customWidth="1"/>
    <col min="8995" max="8995" width="4.5546875" style="67" customWidth="1"/>
    <col min="8996" max="8996" width="5.33203125" style="67" customWidth="1"/>
    <col min="8997" max="8997" width="5" style="67" customWidth="1"/>
    <col min="8998" max="8998" width="6" style="67" customWidth="1"/>
    <col min="8999" max="8999" width="6.33203125" style="67" customWidth="1"/>
    <col min="9000" max="9225" width="8.88671875" style="67"/>
    <col min="9226" max="9226" width="3.44140625" style="67" customWidth="1"/>
    <col min="9227" max="9227" width="37" style="67" customWidth="1"/>
    <col min="9228" max="9228" width="4.5546875" style="67" customWidth="1"/>
    <col min="9229" max="9229" width="5.33203125" style="67" customWidth="1"/>
    <col min="9230" max="9230" width="4.6640625" style="67" customWidth="1"/>
    <col min="9231" max="9231" width="4.5546875" style="67" customWidth="1"/>
    <col min="9232" max="9232" width="4.88671875" style="67" customWidth="1"/>
    <col min="9233" max="9233" width="4.5546875" style="67" customWidth="1"/>
    <col min="9234" max="9234" width="5" style="67" customWidth="1"/>
    <col min="9235" max="9235" width="5.109375" style="67" customWidth="1"/>
    <col min="9236" max="9236" width="4.109375" style="67" customWidth="1"/>
    <col min="9237" max="9239" width="4.6640625" style="67" customWidth="1"/>
    <col min="9240" max="9240" width="5.33203125" style="67" customWidth="1"/>
    <col min="9241" max="9242" width="5" style="67" customWidth="1"/>
    <col min="9243" max="9243" width="4.6640625" style="67" customWidth="1"/>
    <col min="9244" max="9244" width="4.5546875" style="67" customWidth="1"/>
    <col min="9245" max="9245" width="4.88671875" style="67" customWidth="1"/>
    <col min="9246" max="9247" width="4.6640625" style="67" customWidth="1"/>
    <col min="9248" max="9248" width="5.109375" style="67" customWidth="1"/>
    <col min="9249" max="9249" width="4.6640625" style="67" customWidth="1"/>
    <col min="9250" max="9250" width="4.5546875" style="67" bestFit="1" customWidth="1"/>
    <col min="9251" max="9251" width="4.5546875" style="67" customWidth="1"/>
    <col min="9252" max="9252" width="5.33203125" style="67" customWidth="1"/>
    <col min="9253" max="9253" width="5" style="67" customWidth="1"/>
    <col min="9254" max="9254" width="6" style="67" customWidth="1"/>
    <col min="9255" max="9255" width="6.33203125" style="67" customWidth="1"/>
    <col min="9256" max="9481" width="8.88671875" style="67"/>
    <col min="9482" max="9482" width="3.44140625" style="67" customWidth="1"/>
    <col min="9483" max="9483" width="37" style="67" customWidth="1"/>
    <col min="9484" max="9484" width="4.5546875" style="67" customWidth="1"/>
    <col min="9485" max="9485" width="5.33203125" style="67" customWidth="1"/>
    <col min="9486" max="9486" width="4.6640625" style="67" customWidth="1"/>
    <col min="9487" max="9487" width="4.5546875" style="67" customWidth="1"/>
    <col min="9488" max="9488" width="4.88671875" style="67" customWidth="1"/>
    <col min="9489" max="9489" width="4.5546875" style="67" customWidth="1"/>
    <col min="9490" max="9490" width="5" style="67" customWidth="1"/>
    <col min="9491" max="9491" width="5.109375" style="67" customWidth="1"/>
    <col min="9492" max="9492" width="4.109375" style="67" customWidth="1"/>
    <col min="9493" max="9495" width="4.6640625" style="67" customWidth="1"/>
    <col min="9496" max="9496" width="5.33203125" style="67" customWidth="1"/>
    <col min="9497" max="9498" width="5" style="67" customWidth="1"/>
    <col min="9499" max="9499" width="4.6640625" style="67" customWidth="1"/>
    <col min="9500" max="9500" width="4.5546875" style="67" customWidth="1"/>
    <col min="9501" max="9501" width="4.88671875" style="67" customWidth="1"/>
    <col min="9502" max="9503" width="4.6640625" style="67" customWidth="1"/>
    <col min="9504" max="9504" width="5.109375" style="67" customWidth="1"/>
    <col min="9505" max="9505" width="4.6640625" style="67" customWidth="1"/>
    <col min="9506" max="9506" width="4.5546875" style="67" bestFit="1" customWidth="1"/>
    <col min="9507" max="9507" width="4.5546875" style="67" customWidth="1"/>
    <col min="9508" max="9508" width="5.33203125" style="67" customWidth="1"/>
    <col min="9509" max="9509" width="5" style="67" customWidth="1"/>
    <col min="9510" max="9510" width="6" style="67" customWidth="1"/>
    <col min="9511" max="9511" width="6.33203125" style="67" customWidth="1"/>
    <col min="9512" max="9737" width="8.88671875" style="67"/>
    <col min="9738" max="9738" width="3.44140625" style="67" customWidth="1"/>
    <col min="9739" max="9739" width="37" style="67" customWidth="1"/>
    <col min="9740" max="9740" width="4.5546875" style="67" customWidth="1"/>
    <col min="9741" max="9741" width="5.33203125" style="67" customWidth="1"/>
    <col min="9742" max="9742" width="4.6640625" style="67" customWidth="1"/>
    <col min="9743" max="9743" width="4.5546875" style="67" customWidth="1"/>
    <col min="9744" max="9744" width="4.88671875" style="67" customWidth="1"/>
    <col min="9745" max="9745" width="4.5546875" style="67" customWidth="1"/>
    <col min="9746" max="9746" width="5" style="67" customWidth="1"/>
    <col min="9747" max="9747" width="5.109375" style="67" customWidth="1"/>
    <col min="9748" max="9748" width="4.109375" style="67" customWidth="1"/>
    <col min="9749" max="9751" width="4.6640625" style="67" customWidth="1"/>
    <col min="9752" max="9752" width="5.33203125" style="67" customWidth="1"/>
    <col min="9753" max="9754" width="5" style="67" customWidth="1"/>
    <col min="9755" max="9755" width="4.6640625" style="67" customWidth="1"/>
    <col min="9756" max="9756" width="4.5546875" style="67" customWidth="1"/>
    <col min="9757" max="9757" width="4.88671875" style="67" customWidth="1"/>
    <col min="9758" max="9759" width="4.6640625" style="67" customWidth="1"/>
    <col min="9760" max="9760" width="5.109375" style="67" customWidth="1"/>
    <col min="9761" max="9761" width="4.6640625" style="67" customWidth="1"/>
    <col min="9762" max="9762" width="4.5546875" style="67" bestFit="1" customWidth="1"/>
    <col min="9763" max="9763" width="4.5546875" style="67" customWidth="1"/>
    <col min="9764" max="9764" width="5.33203125" style="67" customWidth="1"/>
    <col min="9765" max="9765" width="5" style="67" customWidth="1"/>
    <col min="9766" max="9766" width="6" style="67" customWidth="1"/>
    <col min="9767" max="9767" width="6.33203125" style="67" customWidth="1"/>
    <col min="9768" max="9993" width="8.88671875" style="67"/>
    <col min="9994" max="9994" width="3.44140625" style="67" customWidth="1"/>
    <col min="9995" max="9995" width="37" style="67" customWidth="1"/>
    <col min="9996" max="9996" width="4.5546875" style="67" customWidth="1"/>
    <col min="9997" max="9997" width="5.33203125" style="67" customWidth="1"/>
    <col min="9998" max="9998" width="4.6640625" style="67" customWidth="1"/>
    <col min="9999" max="9999" width="4.5546875" style="67" customWidth="1"/>
    <col min="10000" max="10000" width="4.88671875" style="67" customWidth="1"/>
    <col min="10001" max="10001" width="4.5546875" style="67" customWidth="1"/>
    <col min="10002" max="10002" width="5" style="67" customWidth="1"/>
    <col min="10003" max="10003" width="5.109375" style="67" customWidth="1"/>
    <col min="10004" max="10004" width="4.109375" style="67" customWidth="1"/>
    <col min="10005" max="10007" width="4.6640625" style="67" customWidth="1"/>
    <col min="10008" max="10008" width="5.33203125" style="67" customWidth="1"/>
    <col min="10009" max="10010" width="5" style="67" customWidth="1"/>
    <col min="10011" max="10011" width="4.6640625" style="67" customWidth="1"/>
    <col min="10012" max="10012" width="4.5546875" style="67" customWidth="1"/>
    <col min="10013" max="10013" width="4.88671875" style="67" customWidth="1"/>
    <col min="10014" max="10015" width="4.6640625" style="67" customWidth="1"/>
    <col min="10016" max="10016" width="5.109375" style="67" customWidth="1"/>
    <col min="10017" max="10017" width="4.6640625" style="67" customWidth="1"/>
    <col min="10018" max="10018" width="4.5546875" style="67" bestFit="1" customWidth="1"/>
    <col min="10019" max="10019" width="4.5546875" style="67" customWidth="1"/>
    <col min="10020" max="10020" width="5.33203125" style="67" customWidth="1"/>
    <col min="10021" max="10021" width="5" style="67" customWidth="1"/>
    <col min="10022" max="10022" width="6" style="67" customWidth="1"/>
    <col min="10023" max="10023" width="6.33203125" style="67" customWidth="1"/>
    <col min="10024" max="10249" width="8.88671875" style="67"/>
    <col min="10250" max="10250" width="3.44140625" style="67" customWidth="1"/>
    <col min="10251" max="10251" width="37" style="67" customWidth="1"/>
    <col min="10252" max="10252" width="4.5546875" style="67" customWidth="1"/>
    <col min="10253" max="10253" width="5.33203125" style="67" customWidth="1"/>
    <col min="10254" max="10254" width="4.6640625" style="67" customWidth="1"/>
    <col min="10255" max="10255" width="4.5546875" style="67" customWidth="1"/>
    <col min="10256" max="10256" width="4.88671875" style="67" customWidth="1"/>
    <col min="10257" max="10257" width="4.5546875" style="67" customWidth="1"/>
    <col min="10258" max="10258" width="5" style="67" customWidth="1"/>
    <col min="10259" max="10259" width="5.109375" style="67" customWidth="1"/>
    <col min="10260" max="10260" width="4.109375" style="67" customWidth="1"/>
    <col min="10261" max="10263" width="4.6640625" style="67" customWidth="1"/>
    <col min="10264" max="10264" width="5.33203125" style="67" customWidth="1"/>
    <col min="10265" max="10266" width="5" style="67" customWidth="1"/>
    <col min="10267" max="10267" width="4.6640625" style="67" customWidth="1"/>
    <col min="10268" max="10268" width="4.5546875" style="67" customWidth="1"/>
    <col min="10269" max="10269" width="4.88671875" style="67" customWidth="1"/>
    <col min="10270" max="10271" width="4.6640625" style="67" customWidth="1"/>
    <col min="10272" max="10272" width="5.109375" style="67" customWidth="1"/>
    <col min="10273" max="10273" width="4.6640625" style="67" customWidth="1"/>
    <col min="10274" max="10274" width="4.5546875" style="67" bestFit="1" customWidth="1"/>
    <col min="10275" max="10275" width="4.5546875" style="67" customWidth="1"/>
    <col min="10276" max="10276" width="5.33203125" style="67" customWidth="1"/>
    <col min="10277" max="10277" width="5" style="67" customWidth="1"/>
    <col min="10278" max="10278" width="6" style="67" customWidth="1"/>
    <col min="10279" max="10279" width="6.33203125" style="67" customWidth="1"/>
    <col min="10280" max="10505" width="8.88671875" style="67"/>
    <col min="10506" max="10506" width="3.44140625" style="67" customWidth="1"/>
    <col min="10507" max="10507" width="37" style="67" customWidth="1"/>
    <col min="10508" max="10508" width="4.5546875" style="67" customWidth="1"/>
    <col min="10509" max="10509" width="5.33203125" style="67" customWidth="1"/>
    <col min="10510" max="10510" width="4.6640625" style="67" customWidth="1"/>
    <col min="10511" max="10511" width="4.5546875" style="67" customWidth="1"/>
    <col min="10512" max="10512" width="4.88671875" style="67" customWidth="1"/>
    <col min="10513" max="10513" width="4.5546875" style="67" customWidth="1"/>
    <col min="10514" max="10514" width="5" style="67" customWidth="1"/>
    <col min="10515" max="10515" width="5.109375" style="67" customWidth="1"/>
    <col min="10516" max="10516" width="4.109375" style="67" customWidth="1"/>
    <col min="10517" max="10519" width="4.6640625" style="67" customWidth="1"/>
    <col min="10520" max="10520" width="5.33203125" style="67" customWidth="1"/>
    <col min="10521" max="10522" width="5" style="67" customWidth="1"/>
    <col min="10523" max="10523" width="4.6640625" style="67" customWidth="1"/>
    <col min="10524" max="10524" width="4.5546875" style="67" customWidth="1"/>
    <col min="10525" max="10525" width="4.88671875" style="67" customWidth="1"/>
    <col min="10526" max="10527" width="4.6640625" style="67" customWidth="1"/>
    <col min="10528" max="10528" width="5.109375" style="67" customWidth="1"/>
    <col min="10529" max="10529" width="4.6640625" style="67" customWidth="1"/>
    <col min="10530" max="10530" width="4.5546875" style="67" bestFit="1" customWidth="1"/>
    <col min="10531" max="10531" width="4.5546875" style="67" customWidth="1"/>
    <col min="10532" max="10532" width="5.33203125" style="67" customWidth="1"/>
    <col min="10533" max="10533" width="5" style="67" customWidth="1"/>
    <col min="10534" max="10534" width="6" style="67" customWidth="1"/>
    <col min="10535" max="10535" width="6.33203125" style="67" customWidth="1"/>
    <col min="10536" max="10761" width="8.88671875" style="67"/>
    <col min="10762" max="10762" width="3.44140625" style="67" customWidth="1"/>
    <col min="10763" max="10763" width="37" style="67" customWidth="1"/>
    <col min="10764" max="10764" width="4.5546875" style="67" customWidth="1"/>
    <col min="10765" max="10765" width="5.33203125" style="67" customWidth="1"/>
    <col min="10766" max="10766" width="4.6640625" style="67" customWidth="1"/>
    <col min="10767" max="10767" width="4.5546875" style="67" customWidth="1"/>
    <col min="10768" max="10768" width="4.88671875" style="67" customWidth="1"/>
    <col min="10769" max="10769" width="4.5546875" style="67" customWidth="1"/>
    <col min="10770" max="10770" width="5" style="67" customWidth="1"/>
    <col min="10771" max="10771" width="5.109375" style="67" customWidth="1"/>
    <col min="10772" max="10772" width="4.109375" style="67" customWidth="1"/>
    <col min="10773" max="10775" width="4.6640625" style="67" customWidth="1"/>
    <col min="10776" max="10776" width="5.33203125" style="67" customWidth="1"/>
    <col min="10777" max="10778" width="5" style="67" customWidth="1"/>
    <col min="10779" max="10779" width="4.6640625" style="67" customWidth="1"/>
    <col min="10780" max="10780" width="4.5546875" style="67" customWidth="1"/>
    <col min="10781" max="10781" width="4.88671875" style="67" customWidth="1"/>
    <col min="10782" max="10783" width="4.6640625" style="67" customWidth="1"/>
    <col min="10784" max="10784" width="5.109375" style="67" customWidth="1"/>
    <col min="10785" max="10785" width="4.6640625" style="67" customWidth="1"/>
    <col min="10786" max="10786" width="4.5546875" style="67" bestFit="1" customWidth="1"/>
    <col min="10787" max="10787" width="4.5546875" style="67" customWidth="1"/>
    <col min="10788" max="10788" width="5.33203125" style="67" customWidth="1"/>
    <col min="10789" max="10789" width="5" style="67" customWidth="1"/>
    <col min="10790" max="10790" width="6" style="67" customWidth="1"/>
    <col min="10791" max="10791" width="6.33203125" style="67" customWidth="1"/>
    <col min="10792" max="11017" width="8.88671875" style="67"/>
    <col min="11018" max="11018" width="3.44140625" style="67" customWidth="1"/>
    <col min="11019" max="11019" width="37" style="67" customWidth="1"/>
    <col min="11020" max="11020" width="4.5546875" style="67" customWidth="1"/>
    <col min="11021" max="11021" width="5.33203125" style="67" customWidth="1"/>
    <col min="11022" max="11022" width="4.6640625" style="67" customWidth="1"/>
    <col min="11023" max="11023" width="4.5546875" style="67" customWidth="1"/>
    <col min="11024" max="11024" width="4.88671875" style="67" customWidth="1"/>
    <col min="11025" max="11025" width="4.5546875" style="67" customWidth="1"/>
    <col min="11026" max="11026" width="5" style="67" customWidth="1"/>
    <col min="11027" max="11027" width="5.109375" style="67" customWidth="1"/>
    <col min="11028" max="11028" width="4.109375" style="67" customWidth="1"/>
    <col min="11029" max="11031" width="4.6640625" style="67" customWidth="1"/>
    <col min="11032" max="11032" width="5.33203125" style="67" customWidth="1"/>
    <col min="11033" max="11034" width="5" style="67" customWidth="1"/>
    <col min="11035" max="11035" width="4.6640625" style="67" customWidth="1"/>
    <col min="11036" max="11036" width="4.5546875" style="67" customWidth="1"/>
    <col min="11037" max="11037" width="4.88671875" style="67" customWidth="1"/>
    <col min="11038" max="11039" width="4.6640625" style="67" customWidth="1"/>
    <col min="11040" max="11040" width="5.109375" style="67" customWidth="1"/>
    <col min="11041" max="11041" width="4.6640625" style="67" customWidth="1"/>
    <col min="11042" max="11042" width="4.5546875" style="67" bestFit="1" customWidth="1"/>
    <col min="11043" max="11043" width="4.5546875" style="67" customWidth="1"/>
    <col min="11044" max="11044" width="5.33203125" style="67" customWidth="1"/>
    <col min="11045" max="11045" width="5" style="67" customWidth="1"/>
    <col min="11046" max="11046" width="6" style="67" customWidth="1"/>
    <col min="11047" max="11047" width="6.33203125" style="67" customWidth="1"/>
    <col min="11048" max="11273" width="8.88671875" style="67"/>
    <col min="11274" max="11274" width="3.44140625" style="67" customWidth="1"/>
    <col min="11275" max="11275" width="37" style="67" customWidth="1"/>
    <col min="11276" max="11276" width="4.5546875" style="67" customWidth="1"/>
    <col min="11277" max="11277" width="5.33203125" style="67" customWidth="1"/>
    <col min="11278" max="11278" width="4.6640625" style="67" customWidth="1"/>
    <col min="11279" max="11279" width="4.5546875" style="67" customWidth="1"/>
    <col min="11280" max="11280" width="4.88671875" style="67" customWidth="1"/>
    <col min="11281" max="11281" width="4.5546875" style="67" customWidth="1"/>
    <col min="11282" max="11282" width="5" style="67" customWidth="1"/>
    <col min="11283" max="11283" width="5.109375" style="67" customWidth="1"/>
    <col min="11284" max="11284" width="4.109375" style="67" customWidth="1"/>
    <col min="11285" max="11287" width="4.6640625" style="67" customWidth="1"/>
    <col min="11288" max="11288" width="5.33203125" style="67" customWidth="1"/>
    <col min="11289" max="11290" width="5" style="67" customWidth="1"/>
    <col min="11291" max="11291" width="4.6640625" style="67" customWidth="1"/>
    <col min="11292" max="11292" width="4.5546875" style="67" customWidth="1"/>
    <col min="11293" max="11293" width="4.88671875" style="67" customWidth="1"/>
    <col min="11294" max="11295" width="4.6640625" style="67" customWidth="1"/>
    <col min="11296" max="11296" width="5.109375" style="67" customWidth="1"/>
    <col min="11297" max="11297" width="4.6640625" style="67" customWidth="1"/>
    <col min="11298" max="11298" width="4.5546875" style="67" bestFit="1" customWidth="1"/>
    <col min="11299" max="11299" width="4.5546875" style="67" customWidth="1"/>
    <col min="11300" max="11300" width="5.33203125" style="67" customWidth="1"/>
    <col min="11301" max="11301" width="5" style="67" customWidth="1"/>
    <col min="11302" max="11302" width="6" style="67" customWidth="1"/>
    <col min="11303" max="11303" width="6.33203125" style="67" customWidth="1"/>
    <col min="11304" max="11529" width="8.88671875" style="67"/>
    <col min="11530" max="11530" width="3.44140625" style="67" customWidth="1"/>
    <col min="11531" max="11531" width="37" style="67" customWidth="1"/>
    <col min="11532" max="11532" width="4.5546875" style="67" customWidth="1"/>
    <col min="11533" max="11533" width="5.33203125" style="67" customWidth="1"/>
    <col min="11534" max="11534" width="4.6640625" style="67" customWidth="1"/>
    <col min="11535" max="11535" width="4.5546875" style="67" customWidth="1"/>
    <col min="11536" max="11536" width="4.88671875" style="67" customWidth="1"/>
    <col min="11537" max="11537" width="4.5546875" style="67" customWidth="1"/>
    <col min="11538" max="11538" width="5" style="67" customWidth="1"/>
    <col min="11539" max="11539" width="5.109375" style="67" customWidth="1"/>
    <col min="11540" max="11540" width="4.109375" style="67" customWidth="1"/>
    <col min="11541" max="11543" width="4.6640625" style="67" customWidth="1"/>
    <col min="11544" max="11544" width="5.33203125" style="67" customWidth="1"/>
    <col min="11545" max="11546" width="5" style="67" customWidth="1"/>
    <col min="11547" max="11547" width="4.6640625" style="67" customWidth="1"/>
    <col min="11548" max="11548" width="4.5546875" style="67" customWidth="1"/>
    <col min="11549" max="11549" width="4.88671875" style="67" customWidth="1"/>
    <col min="11550" max="11551" width="4.6640625" style="67" customWidth="1"/>
    <col min="11552" max="11552" width="5.109375" style="67" customWidth="1"/>
    <col min="11553" max="11553" width="4.6640625" style="67" customWidth="1"/>
    <col min="11554" max="11554" width="4.5546875" style="67" bestFit="1" customWidth="1"/>
    <col min="11555" max="11555" width="4.5546875" style="67" customWidth="1"/>
    <col min="11556" max="11556" width="5.33203125" style="67" customWidth="1"/>
    <col min="11557" max="11557" width="5" style="67" customWidth="1"/>
    <col min="11558" max="11558" width="6" style="67" customWidth="1"/>
    <col min="11559" max="11559" width="6.33203125" style="67" customWidth="1"/>
    <col min="11560" max="11785" width="8.88671875" style="67"/>
    <col min="11786" max="11786" width="3.44140625" style="67" customWidth="1"/>
    <col min="11787" max="11787" width="37" style="67" customWidth="1"/>
    <col min="11788" max="11788" width="4.5546875" style="67" customWidth="1"/>
    <col min="11789" max="11789" width="5.33203125" style="67" customWidth="1"/>
    <col min="11790" max="11790" width="4.6640625" style="67" customWidth="1"/>
    <col min="11791" max="11791" width="4.5546875" style="67" customWidth="1"/>
    <col min="11792" max="11792" width="4.88671875" style="67" customWidth="1"/>
    <col min="11793" max="11793" width="4.5546875" style="67" customWidth="1"/>
    <col min="11794" max="11794" width="5" style="67" customWidth="1"/>
    <col min="11795" max="11795" width="5.109375" style="67" customWidth="1"/>
    <col min="11796" max="11796" width="4.109375" style="67" customWidth="1"/>
    <col min="11797" max="11799" width="4.6640625" style="67" customWidth="1"/>
    <col min="11800" max="11800" width="5.33203125" style="67" customWidth="1"/>
    <col min="11801" max="11802" width="5" style="67" customWidth="1"/>
    <col min="11803" max="11803" width="4.6640625" style="67" customWidth="1"/>
    <col min="11804" max="11804" width="4.5546875" style="67" customWidth="1"/>
    <col min="11805" max="11805" width="4.88671875" style="67" customWidth="1"/>
    <col min="11806" max="11807" width="4.6640625" style="67" customWidth="1"/>
    <col min="11808" max="11808" width="5.109375" style="67" customWidth="1"/>
    <col min="11809" max="11809" width="4.6640625" style="67" customWidth="1"/>
    <col min="11810" max="11810" width="4.5546875" style="67" bestFit="1" customWidth="1"/>
    <col min="11811" max="11811" width="4.5546875" style="67" customWidth="1"/>
    <col min="11812" max="11812" width="5.33203125" style="67" customWidth="1"/>
    <col min="11813" max="11813" width="5" style="67" customWidth="1"/>
    <col min="11814" max="11814" width="6" style="67" customWidth="1"/>
    <col min="11815" max="11815" width="6.33203125" style="67" customWidth="1"/>
    <col min="11816" max="12041" width="8.88671875" style="67"/>
    <col min="12042" max="12042" width="3.44140625" style="67" customWidth="1"/>
    <col min="12043" max="12043" width="37" style="67" customWidth="1"/>
    <col min="12044" max="12044" width="4.5546875" style="67" customWidth="1"/>
    <col min="12045" max="12045" width="5.33203125" style="67" customWidth="1"/>
    <col min="12046" max="12046" width="4.6640625" style="67" customWidth="1"/>
    <col min="12047" max="12047" width="4.5546875" style="67" customWidth="1"/>
    <col min="12048" max="12048" width="4.88671875" style="67" customWidth="1"/>
    <col min="12049" max="12049" width="4.5546875" style="67" customWidth="1"/>
    <col min="12050" max="12050" width="5" style="67" customWidth="1"/>
    <col min="12051" max="12051" width="5.109375" style="67" customWidth="1"/>
    <col min="12052" max="12052" width="4.109375" style="67" customWidth="1"/>
    <col min="12053" max="12055" width="4.6640625" style="67" customWidth="1"/>
    <col min="12056" max="12056" width="5.33203125" style="67" customWidth="1"/>
    <col min="12057" max="12058" width="5" style="67" customWidth="1"/>
    <col min="12059" max="12059" width="4.6640625" style="67" customWidth="1"/>
    <col min="12060" max="12060" width="4.5546875" style="67" customWidth="1"/>
    <col min="12061" max="12061" width="4.88671875" style="67" customWidth="1"/>
    <col min="12062" max="12063" width="4.6640625" style="67" customWidth="1"/>
    <col min="12064" max="12064" width="5.109375" style="67" customWidth="1"/>
    <col min="12065" max="12065" width="4.6640625" style="67" customWidth="1"/>
    <col min="12066" max="12066" width="4.5546875" style="67" bestFit="1" customWidth="1"/>
    <col min="12067" max="12067" width="4.5546875" style="67" customWidth="1"/>
    <col min="12068" max="12068" width="5.33203125" style="67" customWidth="1"/>
    <col min="12069" max="12069" width="5" style="67" customWidth="1"/>
    <col min="12070" max="12070" width="6" style="67" customWidth="1"/>
    <col min="12071" max="12071" width="6.33203125" style="67" customWidth="1"/>
    <col min="12072" max="12297" width="8.88671875" style="67"/>
    <col min="12298" max="12298" width="3.44140625" style="67" customWidth="1"/>
    <col min="12299" max="12299" width="37" style="67" customWidth="1"/>
    <col min="12300" max="12300" width="4.5546875" style="67" customWidth="1"/>
    <col min="12301" max="12301" width="5.33203125" style="67" customWidth="1"/>
    <col min="12302" max="12302" width="4.6640625" style="67" customWidth="1"/>
    <col min="12303" max="12303" width="4.5546875" style="67" customWidth="1"/>
    <col min="12304" max="12304" width="4.88671875" style="67" customWidth="1"/>
    <col min="12305" max="12305" width="4.5546875" style="67" customWidth="1"/>
    <col min="12306" max="12306" width="5" style="67" customWidth="1"/>
    <col min="12307" max="12307" width="5.109375" style="67" customWidth="1"/>
    <col min="12308" max="12308" width="4.109375" style="67" customWidth="1"/>
    <col min="12309" max="12311" width="4.6640625" style="67" customWidth="1"/>
    <col min="12312" max="12312" width="5.33203125" style="67" customWidth="1"/>
    <col min="12313" max="12314" width="5" style="67" customWidth="1"/>
    <col min="12315" max="12315" width="4.6640625" style="67" customWidth="1"/>
    <col min="12316" max="12316" width="4.5546875" style="67" customWidth="1"/>
    <col min="12317" max="12317" width="4.88671875" style="67" customWidth="1"/>
    <col min="12318" max="12319" width="4.6640625" style="67" customWidth="1"/>
    <col min="12320" max="12320" width="5.109375" style="67" customWidth="1"/>
    <col min="12321" max="12321" width="4.6640625" style="67" customWidth="1"/>
    <col min="12322" max="12322" width="4.5546875" style="67" bestFit="1" customWidth="1"/>
    <col min="12323" max="12323" width="4.5546875" style="67" customWidth="1"/>
    <col min="12324" max="12324" width="5.33203125" style="67" customWidth="1"/>
    <col min="12325" max="12325" width="5" style="67" customWidth="1"/>
    <col min="12326" max="12326" width="6" style="67" customWidth="1"/>
    <col min="12327" max="12327" width="6.33203125" style="67" customWidth="1"/>
    <col min="12328" max="12553" width="8.88671875" style="67"/>
    <col min="12554" max="12554" width="3.44140625" style="67" customWidth="1"/>
    <col min="12555" max="12555" width="37" style="67" customWidth="1"/>
    <col min="12556" max="12556" width="4.5546875" style="67" customWidth="1"/>
    <col min="12557" max="12557" width="5.33203125" style="67" customWidth="1"/>
    <col min="12558" max="12558" width="4.6640625" style="67" customWidth="1"/>
    <col min="12559" max="12559" width="4.5546875" style="67" customWidth="1"/>
    <col min="12560" max="12560" width="4.88671875" style="67" customWidth="1"/>
    <col min="12561" max="12561" width="4.5546875" style="67" customWidth="1"/>
    <col min="12562" max="12562" width="5" style="67" customWidth="1"/>
    <col min="12563" max="12563" width="5.109375" style="67" customWidth="1"/>
    <col min="12564" max="12564" width="4.109375" style="67" customWidth="1"/>
    <col min="12565" max="12567" width="4.6640625" style="67" customWidth="1"/>
    <col min="12568" max="12568" width="5.33203125" style="67" customWidth="1"/>
    <col min="12569" max="12570" width="5" style="67" customWidth="1"/>
    <col min="12571" max="12571" width="4.6640625" style="67" customWidth="1"/>
    <col min="12572" max="12572" width="4.5546875" style="67" customWidth="1"/>
    <col min="12573" max="12573" width="4.88671875" style="67" customWidth="1"/>
    <col min="12574" max="12575" width="4.6640625" style="67" customWidth="1"/>
    <col min="12576" max="12576" width="5.109375" style="67" customWidth="1"/>
    <col min="12577" max="12577" width="4.6640625" style="67" customWidth="1"/>
    <col min="12578" max="12578" width="4.5546875" style="67" bestFit="1" customWidth="1"/>
    <col min="12579" max="12579" width="4.5546875" style="67" customWidth="1"/>
    <col min="12580" max="12580" width="5.33203125" style="67" customWidth="1"/>
    <col min="12581" max="12581" width="5" style="67" customWidth="1"/>
    <col min="12582" max="12582" width="6" style="67" customWidth="1"/>
    <col min="12583" max="12583" width="6.33203125" style="67" customWidth="1"/>
    <col min="12584" max="12809" width="8.88671875" style="67"/>
    <col min="12810" max="12810" width="3.44140625" style="67" customWidth="1"/>
    <col min="12811" max="12811" width="37" style="67" customWidth="1"/>
    <col min="12812" max="12812" width="4.5546875" style="67" customWidth="1"/>
    <col min="12813" max="12813" width="5.33203125" style="67" customWidth="1"/>
    <col min="12814" max="12814" width="4.6640625" style="67" customWidth="1"/>
    <col min="12815" max="12815" width="4.5546875" style="67" customWidth="1"/>
    <col min="12816" max="12816" width="4.88671875" style="67" customWidth="1"/>
    <col min="12817" max="12817" width="4.5546875" style="67" customWidth="1"/>
    <col min="12818" max="12818" width="5" style="67" customWidth="1"/>
    <col min="12819" max="12819" width="5.109375" style="67" customWidth="1"/>
    <col min="12820" max="12820" width="4.109375" style="67" customWidth="1"/>
    <col min="12821" max="12823" width="4.6640625" style="67" customWidth="1"/>
    <col min="12824" max="12824" width="5.33203125" style="67" customWidth="1"/>
    <col min="12825" max="12826" width="5" style="67" customWidth="1"/>
    <col min="12827" max="12827" width="4.6640625" style="67" customWidth="1"/>
    <col min="12828" max="12828" width="4.5546875" style="67" customWidth="1"/>
    <col min="12829" max="12829" width="4.88671875" style="67" customWidth="1"/>
    <col min="12830" max="12831" width="4.6640625" style="67" customWidth="1"/>
    <col min="12832" max="12832" width="5.109375" style="67" customWidth="1"/>
    <col min="12833" max="12833" width="4.6640625" style="67" customWidth="1"/>
    <col min="12834" max="12834" width="4.5546875" style="67" bestFit="1" customWidth="1"/>
    <col min="12835" max="12835" width="4.5546875" style="67" customWidth="1"/>
    <col min="12836" max="12836" width="5.33203125" style="67" customWidth="1"/>
    <col min="12837" max="12837" width="5" style="67" customWidth="1"/>
    <col min="12838" max="12838" width="6" style="67" customWidth="1"/>
    <col min="12839" max="12839" width="6.33203125" style="67" customWidth="1"/>
    <col min="12840" max="13065" width="8.88671875" style="67"/>
    <col min="13066" max="13066" width="3.44140625" style="67" customWidth="1"/>
    <col min="13067" max="13067" width="37" style="67" customWidth="1"/>
    <col min="13068" max="13068" width="4.5546875" style="67" customWidth="1"/>
    <col min="13069" max="13069" width="5.33203125" style="67" customWidth="1"/>
    <col min="13070" max="13070" width="4.6640625" style="67" customWidth="1"/>
    <col min="13071" max="13071" width="4.5546875" style="67" customWidth="1"/>
    <col min="13072" max="13072" width="4.88671875" style="67" customWidth="1"/>
    <col min="13073" max="13073" width="4.5546875" style="67" customWidth="1"/>
    <col min="13074" max="13074" width="5" style="67" customWidth="1"/>
    <col min="13075" max="13075" width="5.109375" style="67" customWidth="1"/>
    <col min="13076" max="13076" width="4.109375" style="67" customWidth="1"/>
    <col min="13077" max="13079" width="4.6640625" style="67" customWidth="1"/>
    <col min="13080" max="13080" width="5.33203125" style="67" customWidth="1"/>
    <col min="13081" max="13082" width="5" style="67" customWidth="1"/>
    <col min="13083" max="13083" width="4.6640625" style="67" customWidth="1"/>
    <col min="13084" max="13084" width="4.5546875" style="67" customWidth="1"/>
    <col min="13085" max="13085" width="4.88671875" style="67" customWidth="1"/>
    <col min="13086" max="13087" width="4.6640625" style="67" customWidth="1"/>
    <col min="13088" max="13088" width="5.109375" style="67" customWidth="1"/>
    <col min="13089" max="13089" width="4.6640625" style="67" customWidth="1"/>
    <col min="13090" max="13090" width="4.5546875" style="67" bestFit="1" customWidth="1"/>
    <col min="13091" max="13091" width="4.5546875" style="67" customWidth="1"/>
    <col min="13092" max="13092" width="5.33203125" style="67" customWidth="1"/>
    <col min="13093" max="13093" width="5" style="67" customWidth="1"/>
    <col min="13094" max="13094" width="6" style="67" customWidth="1"/>
    <col min="13095" max="13095" width="6.33203125" style="67" customWidth="1"/>
    <col min="13096" max="13321" width="8.88671875" style="67"/>
    <col min="13322" max="13322" width="3.44140625" style="67" customWidth="1"/>
    <col min="13323" max="13323" width="37" style="67" customWidth="1"/>
    <col min="13324" max="13324" width="4.5546875" style="67" customWidth="1"/>
    <col min="13325" max="13325" width="5.33203125" style="67" customWidth="1"/>
    <col min="13326" max="13326" width="4.6640625" style="67" customWidth="1"/>
    <col min="13327" max="13327" width="4.5546875" style="67" customWidth="1"/>
    <col min="13328" max="13328" width="4.88671875" style="67" customWidth="1"/>
    <col min="13329" max="13329" width="4.5546875" style="67" customWidth="1"/>
    <col min="13330" max="13330" width="5" style="67" customWidth="1"/>
    <col min="13331" max="13331" width="5.109375" style="67" customWidth="1"/>
    <col min="13332" max="13332" width="4.109375" style="67" customWidth="1"/>
    <col min="13333" max="13335" width="4.6640625" style="67" customWidth="1"/>
    <col min="13336" max="13336" width="5.33203125" style="67" customWidth="1"/>
    <col min="13337" max="13338" width="5" style="67" customWidth="1"/>
    <col min="13339" max="13339" width="4.6640625" style="67" customWidth="1"/>
    <col min="13340" max="13340" width="4.5546875" style="67" customWidth="1"/>
    <col min="13341" max="13341" width="4.88671875" style="67" customWidth="1"/>
    <col min="13342" max="13343" width="4.6640625" style="67" customWidth="1"/>
    <col min="13344" max="13344" width="5.109375" style="67" customWidth="1"/>
    <col min="13345" max="13345" width="4.6640625" style="67" customWidth="1"/>
    <col min="13346" max="13346" width="4.5546875" style="67" bestFit="1" customWidth="1"/>
    <col min="13347" max="13347" width="4.5546875" style="67" customWidth="1"/>
    <col min="13348" max="13348" width="5.33203125" style="67" customWidth="1"/>
    <col min="13349" max="13349" width="5" style="67" customWidth="1"/>
    <col min="13350" max="13350" width="6" style="67" customWidth="1"/>
    <col min="13351" max="13351" width="6.33203125" style="67" customWidth="1"/>
    <col min="13352" max="13577" width="8.88671875" style="67"/>
    <col min="13578" max="13578" width="3.44140625" style="67" customWidth="1"/>
    <col min="13579" max="13579" width="37" style="67" customWidth="1"/>
    <col min="13580" max="13580" width="4.5546875" style="67" customWidth="1"/>
    <col min="13581" max="13581" width="5.33203125" style="67" customWidth="1"/>
    <col min="13582" max="13582" width="4.6640625" style="67" customWidth="1"/>
    <col min="13583" max="13583" width="4.5546875" style="67" customWidth="1"/>
    <col min="13584" max="13584" width="4.88671875" style="67" customWidth="1"/>
    <col min="13585" max="13585" width="4.5546875" style="67" customWidth="1"/>
    <col min="13586" max="13586" width="5" style="67" customWidth="1"/>
    <col min="13587" max="13587" width="5.109375" style="67" customWidth="1"/>
    <col min="13588" max="13588" width="4.109375" style="67" customWidth="1"/>
    <col min="13589" max="13591" width="4.6640625" style="67" customWidth="1"/>
    <col min="13592" max="13592" width="5.33203125" style="67" customWidth="1"/>
    <col min="13593" max="13594" width="5" style="67" customWidth="1"/>
    <col min="13595" max="13595" width="4.6640625" style="67" customWidth="1"/>
    <col min="13596" max="13596" width="4.5546875" style="67" customWidth="1"/>
    <col min="13597" max="13597" width="4.88671875" style="67" customWidth="1"/>
    <col min="13598" max="13599" width="4.6640625" style="67" customWidth="1"/>
    <col min="13600" max="13600" width="5.109375" style="67" customWidth="1"/>
    <col min="13601" max="13601" width="4.6640625" style="67" customWidth="1"/>
    <col min="13602" max="13602" width="4.5546875" style="67" bestFit="1" customWidth="1"/>
    <col min="13603" max="13603" width="4.5546875" style="67" customWidth="1"/>
    <col min="13604" max="13604" width="5.33203125" style="67" customWidth="1"/>
    <col min="13605" max="13605" width="5" style="67" customWidth="1"/>
    <col min="13606" max="13606" width="6" style="67" customWidth="1"/>
    <col min="13607" max="13607" width="6.33203125" style="67" customWidth="1"/>
    <col min="13608" max="13833" width="8.88671875" style="67"/>
    <col min="13834" max="13834" width="3.44140625" style="67" customWidth="1"/>
    <col min="13835" max="13835" width="37" style="67" customWidth="1"/>
    <col min="13836" max="13836" width="4.5546875" style="67" customWidth="1"/>
    <col min="13837" max="13837" width="5.33203125" style="67" customWidth="1"/>
    <col min="13838" max="13838" width="4.6640625" style="67" customWidth="1"/>
    <col min="13839" max="13839" width="4.5546875" style="67" customWidth="1"/>
    <col min="13840" max="13840" width="4.88671875" style="67" customWidth="1"/>
    <col min="13841" max="13841" width="4.5546875" style="67" customWidth="1"/>
    <col min="13842" max="13842" width="5" style="67" customWidth="1"/>
    <col min="13843" max="13843" width="5.109375" style="67" customWidth="1"/>
    <col min="13844" max="13844" width="4.109375" style="67" customWidth="1"/>
    <col min="13845" max="13847" width="4.6640625" style="67" customWidth="1"/>
    <col min="13848" max="13848" width="5.33203125" style="67" customWidth="1"/>
    <col min="13849" max="13850" width="5" style="67" customWidth="1"/>
    <col min="13851" max="13851" width="4.6640625" style="67" customWidth="1"/>
    <col min="13852" max="13852" width="4.5546875" style="67" customWidth="1"/>
    <col min="13853" max="13853" width="4.88671875" style="67" customWidth="1"/>
    <col min="13854" max="13855" width="4.6640625" style="67" customWidth="1"/>
    <col min="13856" max="13856" width="5.109375" style="67" customWidth="1"/>
    <col min="13857" max="13857" width="4.6640625" style="67" customWidth="1"/>
    <col min="13858" max="13858" width="4.5546875" style="67" bestFit="1" customWidth="1"/>
    <col min="13859" max="13859" width="4.5546875" style="67" customWidth="1"/>
    <col min="13860" max="13860" width="5.33203125" style="67" customWidth="1"/>
    <col min="13861" max="13861" width="5" style="67" customWidth="1"/>
    <col min="13862" max="13862" width="6" style="67" customWidth="1"/>
    <col min="13863" max="13863" width="6.33203125" style="67" customWidth="1"/>
    <col min="13864" max="14089" width="8.88671875" style="67"/>
    <col min="14090" max="14090" width="3.44140625" style="67" customWidth="1"/>
    <col min="14091" max="14091" width="37" style="67" customWidth="1"/>
    <col min="14092" max="14092" width="4.5546875" style="67" customWidth="1"/>
    <col min="14093" max="14093" width="5.33203125" style="67" customWidth="1"/>
    <col min="14094" max="14094" width="4.6640625" style="67" customWidth="1"/>
    <col min="14095" max="14095" width="4.5546875" style="67" customWidth="1"/>
    <col min="14096" max="14096" width="4.88671875" style="67" customWidth="1"/>
    <col min="14097" max="14097" width="4.5546875" style="67" customWidth="1"/>
    <col min="14098" max="14098" width="5" style="67" customWidth="1"/>
    <col min="14099" max="14099" width="5.109375" style="67" customWidth="1"/>
    <col min="14100" max="14100" width="4.109375" style="67" customWidth="1"/>
    <col min="14101" max="14103" width="4.6640625" style="67" customWidth="1"/>
    <col min="14104" max="14104" width="5.33203125" style="67" customWidth="1"/>
    <col min="14105" max="14106" width="5" style="67" customWidth="1"/>
    <col min="14107" max="14107" width="4.6640625" style="67" customWidth="1"/>
    <col min="14108" max="14108" width="4.5546875" style="67" customWidth="1"/>
    <col min="14109" max="14109" width="4.88671875" style="67" customWidth="1"/>
    <col min="14110" max="14111" width="4.6640625" style="67" customWidth="1"/>
    <col min="14112" max="14112" width="5.109375" style="67" customWidth="1"/>
    <col min="14113" max="14113" width="4.6640625" style="67" customWidth="1"/>
    <col min="14114" max="14114" width="4.5546875" style="67" bestFit="1" customWidth="1"/>
    <col min="14115" max="14115" width="4.5546875" style="67" customWidth="1"/>
    <col min="14116" max="14116" width="5.33203125" style="67" customWidth="1"/>
    <col min="14117" max="14117" width="5" style="67" customWidth="1"/>
    <col min="14118" max="14118" width="6" style="67" customWidth="1"/>
    <col min="14119" max="14119" width="6.33203125" style="67" customWidth="1"/>
    <col min="14120" max="14345" width="8.88671875" style="67"/>
    <col min="14346" max="14346" width="3.44140625" style="67" customWidth="1"/>
    <col min="14347" max="14347" width="37" style="67" customWidth="1"/>
    <col min="14348" max="14348" width="4.5546875" style="67" customWidth="1"/>
    <col min="14349" max="14349" width="5.33203125" style="67" customWidth="1"/>
    <col min="14350" max="14350" width="4.6640625" style="67" customWidth="1"/>
    <col min="14351" max="14351" width="4.5546875" style="67" customWidth="1"/>
    <col min="14352" max="14352" width="4.88671875" style="67" customWidth="1"/>
    <col min="14353" max="14353" width="4.5546875" style="67" customWidth="1"/>
    <col min="14354" max="14354" width="5" style="67" customWidth="1"/>
    <col min="14355" max="14355" width="5.109375" style="67" customWidth="1"/>
    <col min="14356" max="14356" width="4.109375" style="67" customWidth="1"/>
    <col min="14357" max="14359" width="4.6640625" style="67" customWidth="1"/>
    <col min="14360" max="14360" width="5.33203125" style="67" customWidth="1"/>
    <col min="14361" max="14362" width="5" style="67" customWidth="1"/>
    <col min="14363" max="14363" width="4.6640625" style="67" customWidth="1"/>
    <col min="14364" max="14364" width="4.5546875" style="67" customWidth="1"/>
    <col min="14365" max="14365" width="4.88671875" style="67" customWidth="1"/>
    <col min="14366" max="14367" width="4.6640625" style="67" customWidth="1"/>
    <col min="14368" max="14368" width="5.109375" style="67" customWidth="1"/>
    <col min="14369" max="14369" width="4.6640625" style="67" customWidth="1"/>
    <col min="14370" max="14370" width="4.5546875" style="67" bestFit="1" customWidth="1"/>
    <col min="14371" max="14371" width="4.5546875" style="67" customWidth="1"/>
    <col min="14372" max="14372" width="5.33203125" style="67" customWidth="1"/>
    <col min="14373" max="14373" width="5" style="67" customWidth="1"/>
    <col min="14374" max="14374" width="6" style="67" customWidth="1"/>
    <col min="14375" max="14375" width="6.33203125" style="67" customWidth="1"/>
    <col min="14376" max="14601" width="8.88671875" style="67"/>
    <col min="14602" max="14602" width="3.44140625" style="67" customWidth="1"/>
    <col min="14603" max="14603" width="37" style="67" customWidth="1"/>
    <col min="14604" max="14604" width="4.5546875" style="67" customWidth="1"/>
    <col min="14605" max="14605" width="5.33203125" style="67" customWidth="1"/>
    <col min="14606" max="14606" width="4.6640625" style="67" customWidth="1"/>
    <col min="14607" max="14607" width="4.5546875" style="67" customWidth="1"/>
    <col min="14608" max="14608" width="4.88671875" style="67" customWidth="1"/>
    <col min="14609" max="14609" width="4.5546875" style="67" customWidth="1"/>
    <col min="14610" max="14610" width="5" style="67" customWidth="1"/>
    <col min="14611" max="14611" width="5.109375" style="67" customWidth="1"/>
    <col min="14612" max="14612" width="4.109375" style="67" customWidth="1"/>
    <col min="14613" max="14615" width="4.6640625" style="67" customWidth="1"/>
    <col min="14616" max="14616" width="5.33203125" style="67" customWidth="1"/>
    <col min="14617" max="14618" width="5" style="67" customWidth="1"/>
    <col min="14619" max="14619" width="4.6640625" style="67" customWidth="1"/>
    <col min="14620" max="14620" width="4.5546875" style="67" customWidth="1"/>
    <col min="14621" max="14621" width="4.88671875" style="67" customWidth="1"/>
    <col min="14622" max="14623" width="4.6640625" style="67" customWidth="1"/>
    <col min="14624" max="14624" width="5.109375" style="67" customWidth="1"/>
    <col min="14625" max="14625" width="4.6640625" style="67" customWidth="1"/>
    <col min="14626" max="14626" width="4.5546875" style="67" bestFit="1" customWidth="1"/>
    <col min="14627" max="14627" width="4.5546875" style="67" customWidth="1"/>
    <col min="14628" max="14628" width="5.33203125" style="67" customWidth="1"/>
    <col min="14629" max="14629" width="5" style="67" customWidth="1"/>
    <col min="14630" max="14630" width="6" style="67" customWidth="1"/>
    <col min="14631" max="14631" width="6.33203125" style="67" customWidth="1"/>
    <col min="14632" max="14857" width="8.88671875" style="67"/>
    <col min="14858" max="14858" width="3.44140625" style="67" customWidth="1"/>
    <col min="14859" max="14859" width="37" style="67" customWidth="1"/>
    <col min="14860" max="14860" width="4.5546875" style="67" customWidth="1"/>
    <col min="14861" max="14861" width="5.33203125" style="67" customWidth="1"/>
    <col min="14862" max="14862" width="4.6640625" style="67" customWidth="1"/>
    <col min="14863" max="14863" width="4.5546875" style="67" customWidth="1"/>
    <col min="14864" max="14864" width="4.88671875" style="67" customWidth="1"/>
    <col min="14865" max="14865" width="4.5546875" style="67" customWidth="1"/>
    <col min="14866" max="14866" width="5" style="67" customWidth="1"/>
    <col min="14867" max="14867" width="5.109375" style="67" customWidth="1"/>
    <col min="14868" max="14868" width="4.109375" style="67" customWidth="1"/>
    <col min="14869" max="14871" width="4.6640625" style="67" customWidth="1"/>
    <col min="14872" max="14872" width="5.33203125" style="67" customWidth="1"/>
    <col min="14873" max="14874" width="5" style="67" customWidth="1"/>
    <col min="14875" max="14875" width="4.6640625" style="67" customWidth="1"/>
    <col min="14876" max="14876" width="4.5546875" style="67" customWidth="1"/>
    <col min="14877" max="14877" width="4.88671875" style="67" customWidth="1"/>
    <col min="14878" max="14879" width="4.6640625" style="67" customWidth="1"/>
    <col min="14880" max="14880" width="5.109375" style="67" customWidth="1"/>
    <col min="14881" max="14881" width="4.6640625" style="67" customWidth="1"/>
    <col min="14882" max="14882" width="4.5546875" style="67" bestFit="1" customWidth="1"/>
    <col min="14883" max="14883" width="4.5546875" style="67" customWidth="1"/>
    <col min="14884" max="14884" width="5.33203125" style="67" customWidth="1"/>
    <col min="14885" max="14885" width="5" style="67" customWidth="1"/>
    <col min="14886" max="14886" width="6" style="67" customWidth="1"/>
    <col min="14887" max="14887" width="6.33203125" style="67" customWidth="1"/>
    <col min="14888" max="15113" width="8.88671875" style="67"/>
    <col min="15114" max="15114" width="3.44140625" style="67" customWidth="1"/>
    <col min="15115" max="15115" width="37" style="67" customWidth="1"/>
    <col min="15116" max="15116" width="4.5546875" style="67" customWidth="1"/>
    <col min="15117" max="15117" width="5.33203125" style="67" customWidth="1"/>
    <col min="15118" max="15118" width="4.6640625" style="67" customWidth="1"/>
    <col min="15119" max="15119" width="4.5546875" style="67" customWidth="1"/>
    <col min="15120" max="15120" width="4.88671875" style="67" customWidth="1"/>
    <col min="15121" max="15121" width="4.5546875" style="67" customWidth="1"/>
    <col min="15122" max="15122" width="5" style="67" customWidth="1"/>
    <col min="15123" max="15123" width="5.109375" style="67" customWidth="1"/>
    <col min="15124" max="15124" width="4.109375" style="67" customWidth="1"/>
    <col min="15125" max="15127" width="4.6640625" style="67" customWidth="1"/>
    <col min="15128" max="15128" width="5.33203125" style="67" customWidth="1"/>
    <col min="15129" max="15130" width="5" style="67" customWidth="1"/>
    <col min="15131" max="15131" width="4.6640625" style="67" customWidth="1"/>
    <col min="15132" max="15132" width="4.5546875" style="67" customWidth="1"/>
    <col min="15133" max="15133" width="4.88671875" style="67" customWidth="1"/>
    <col min="15134" max="15135" width="4.6640625" style="67" customWidth="1"/>
    <col min="15136" max="15136" width="5.109375" style="67" customWidth="1"/>
    <col min="15137" max="15137" width="4.6640625" style="67" customWidth="1"/>
    <col min="15138" max="15138" width="4.5546875" style="67" bestFit="1" customWidth="1"/>
    <col min="15139" max="15139" width="4.5546875" style="67" customWidth="1"/>
    <col min="15140" max="15140" width="5.33203125" style="67" customWidth="1"/>
    <col min="15141" max="15141" width="5" style="67" customWidth="1"/>
    <col min="15142" max="15142" width="6" style="67" customWidth="1"/>
    <col min="15143" max="15143" width="6.33203125" style="67" customWidth="1"/>
    <col min="15144" max="15369" width="8.88671875" style="67"/>
    <col min="15370" max="15370" width="3.44140625" style="67" customWidth="1"/>
    <col min="15371" max="15371" width="37" style="67" customWidth="1"/>
    <col min="15372" max="15372" width="4.5546875" style="67" customWidth="1"/>
    <col min="15373" max="15373" width="5.33203125" style="67" customWidth="1"/>
    <col min="15374" max="15374" width="4.6640625" style="67" customWidth="1"/>
    <col min="15375" max="15375" width="4.5546875" style="67" customWidth="1"/>
    <col min="15376" max="15376" width="4.88671875" style="67" customWidth="1"/>
    <col min="15377" max="15377" width="4.5546875" style="67" customWidth="1"/>
    <col min="15378" max="15378" width="5" style="67" customWidth="1"/>
    <col min="15379" max="15379" width="5.109375" style="67" customWidth="1"/>
    <col min="15380" max="15380" width="4.109375" style="67" customWidth="1"/>
    <col min="15381" max="15383" width="4.6640625" style="67" customWidth="1"/>
    <col min="15384" max="15384" width="5.33203125" style="67" customWidth="1"/>
    <col min="15385" max="15386" width="5" style="67" customWidth="1"/>
    <col min="15387" max="15387" width="4.6640625" style="67" customWidth="1"/>
    <col min="15388" max="15388" width="4.5546875" style="67" customWidth="1"/>
    <col min="15389" max="15389" width="4.88671875" style="67" customWidth="1"/>
    <col min="15390" max="15391" width="4.6640625" style="67" customWidth="1"/>
    <col min="15392" max="15392" width="5.109375" style="67" customWidth="1"/>
    <col min="15393" max="15393" width="4.6640625" style="67" customWidth="1"/>
    <col min="15394" max="15394" width="4.5546875" style="67" bestFit="1" customWidth="1"/>
    <col min="15395" max="15395" width="4.5546875" style="67" customWidth="1"/>
    <col min="15396" max="15396" width="5.33203125" style="67" customWidth="1"/>
    <col min="15397" max="15397" width="5" style="67" customWidth="1"/>
    <col min="15398" max="15398" width="6" style="67" customWidth="1"/>
    <col min="15399" max="15399" width="6.33203125" style="67" customWidth="1"/>
    <col min="15400" max="15625" width="8.88671875" style="67"/>
    <col min="15626" max="15626" width="3.44140625" style="67" customWidth="1"/>
    <col min="15627" max="15627" width="37" style="67" customWidth="1"/>
    <col min="15628" max="15628" width="4.5546875" style="67" customWidth="1"/>
    <col min="15629" max="15629" width="5.33203125" style="67" customWidth="1"/>
    <col min="15630" max="15630" width="4.6640625" style="67" customWidth="1"/>
    <col min="15631" max="15631" width="4.5546875" style="67" customWidth="1"/>
    <col min="15632" max="15632" width="4.88671875" style="67" customWidth="1"/>
    <col min="15633" max="15633" width="4.5546875" style="67" customWidth="1"/>
    <col min="15634" max="15634" width="5" style="67" customWidth="1"/>
    <col min="15635" max="15635" width="5.109375" style="67" customWidth="1"/>
    <col min="15636" max="15636" width="4.109375" style="67" customWidth="1"/>
    <col min="15637" max="15639" width="4.6640625" style="67" customWidth="1"/>
    <col min="15640" max="15640" width="5.33203125" style="67" customWidth="1"/>
    <col min="15641" max="15642" width="5" style="67" customWidth="1"/>
    <col min="15643" max="15643" width="4.6640625" style="67" customWidth="1"/>
    <col min="15644" max="15644" width="4.5546875" style="67" customWidth="1"/>
    <col min="15645" max="15645" width="4.88671875" style="67" customWidth="1"/>
    <col min="15646" max="15647" width="4.6640625" style="67" customWidth="1"/>
    <col min="15648" max="15648" width="5.109375" style="67" customWidth="1"/>
    <col min="15649" max="15649" width="4.6640625" style="67" customWidth="1"/>
    <col min="15650" max="15650" width="4.5546875" style="67" bestFit="1" customWidth="1"/>
    <col min="15651" max="15651" width="4.5546875" style="67" customWidth="1"/>
    <col min="15652" max="15652" width="5.33203125" style="67" customWidth="1"/>
    <col min="15653" max="15653" width="5" style="67" customWidth="1"/>
    <col min="15654" max="15654" width="6" style="67" customWidth="1"/>
    <col min="15655" max="15655" width="6.33203125" style="67" customWidth="1"/>
    <col min="15656" max="15881" width="8.88671875" style="67"/>
    <col min="15882" max="15882" width="3.44140625" style="67" customWidth="1"/>
    <col min="15883" max="15883" width="37" style="67" customWidth="1"/>
    <col min="15884" max="15884" width="4.5546875" style="67" customWidth="1"/>
    <col min="15885" max="15885" width="5.33203125" style="67" customWidth="1"/>
    <col min="15886" max="15886" width="4.6640625" style="67" customWidth="1"/>
    <col min="15887" max="15887" width="4.5546875" style="67" customWidth="1"/>
    <col min="15888" max="15888" width="4.88671875" style="67" customWidth="1"/>
    <col min="15889" max="15889" width="4.5546875" style="67" customWidth="1"/>
    <col min="15890" max="15890" width="5" style="67" customWidth="1"/>
    <col min="15891" max="15891" width="5.109375" style="67" customWidth="1"/>
    <col min="15892" max="15892" width="4.109375" style="67" customWidth="1"/>
    <col min="15893" max="15895" width="4.6640625" style="67" customWidth="1"/>
    <col min="15896" max="15896" width="5.33203125" style="67" customWidth="1"/>
    <col min="15897" max="15898" width="5" style="67" customWidth="1"/>
    <col min="15899" max="15899" width="4.6640625" style="67" customWidth="1"/>
    <col min="15900" max="15900" width="4.5546875" style="67" customWidth="1"/>
    <col min="15901" max="15901" width="4.88671875" style="67" customWidth="1"/>
    <col min="15902" max="15903" width="4.6640625" style="67" customWidth="1"/>
    <col min="15904" max="15904" width="5.109375" style="67" customWidth="1"/>
    <col min="15905" max="15905" width="4.6640625" style="67" customWidth="1"/>
    <col min="15906" max="15906" width="4.5546875" style="67" bestFit="1" customWidth="1"/>
    <col min="15907" max="15907" width="4.5546875" style="67" customWidth="1"/>
    <col min="15908" max="15908" width="5.33203125" style="67" customWidth="1"/>
    <col min="15909" max="15909" width="5" style="67" customWidth="1"/>
    <col min="15910" max="15910" width="6" style="67" customWidth="1"/>
    <col min="15911" max="15911" width="6.33203125" style="67" customWidth="1"/>
    <col min="15912" max="16137" width="8.88671875" style="67"/>
    <col min="16138" max="16138" width="3.44140625" style="67" customWidth="1"/>
    <col min="16139" max="16139" width="37" style="67" customWidth="1"/>
    <col min="16140" max="16140" width="4.5546875" style="67" customWidth="1"/>
    <col min="16141" max="16141" width="5.33203125" style="67" customWidth="1"/>
    <col min="16142" max="16142" width="4.6640625" style="67" customWidth="1"/>
    <col min="16143" max="16143" width="4.5546875" style="67" customWidth="1"/>
    <col min="16144" max="16144" width="4.88671875" style="67" customWidth="1"/>
    <col min="16145" max="16145" width="4.5546875" style="67" customWidth="1"/>
    <col min="16146" max="16146" width="5" style="67" customWidth="1"/>
    <col min="16147" max="16147" width="5.109375" style="67" customWidth="1"/>
    <col min="16148" max="16148" width="4.109375" style="67" customWidth="1"/>
    <col min="16149" max="16151" width="4.6640625" style="67" customWidth="1"/>
    <col min="16152" max="16152" width="5.33203125" style="67" customWidth="1"/>
    <col min="16153" max="16154" width="5" style="67" customWidth="1"/>
    <col min="16155" max="16155" width="4.6640625" style="67" customWidth="1"/>
    <col min="16156" max="16156" width="4.5546875" style="67" customWidth="1"/>
    <col min="16157" max="16157" width="4.88671875" style="67" customWidth="1"/>
    <col min="16158" max="16159" width="4.6640625" style="67" customWidth="1"/>
    <col min="16160" max="16160" width="5.109375" style="67" customWidth="1"/>
    <col min="16161" max="16161" width="4.6640625" style="67" customWidth="1"/>
    <col min="16162" max="16162" width="4.5546875" style="67" bestFit="1" customWidth="1"/>
    <col min="16163" max="16163" width="4.5546875" style="67" customWidth="1"/>
    <col min="16164" max="16164" width="5.33203125" style="67" customWidth="1"/>
    <col min="16165" max="16165" width="5" style="67" customWidth="1"/>
    <col min="16166" max="16166" width="6" style="67" customWidth="1"/>
    <col min="16167" max="16167" width="6.33203125" style="67" customWidth="1"/>
    <col min="16168" max="16384" width="8.88671875" style="67"/>
  </cols>
  <sheetData>
    <row r="1" spans="1:41" ht="15.6" x14ac:dyDescent="0.3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</row>
    <row r="2" spans="1:41" ht="15.6" x14ac:dyDescent="0.3">
      <c r="A2" s="511" t="s">
        <v>230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</row>
    <row r="3" spans="1:41" ht="15.6" x14ac:dyDescent="0.3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41" ht="15.6" x14ac:dyDescent="0.3">
      <c r="A4" s="512" t="s">
        <v>26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41" ht="15.6" x14ac:dyDescent="0.3">
      <c r="A5" s="512" t="s">
        <v>242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41" ht="15.6" x14ac:dyDescent="0.3">
      <c r="A6" s="91" t="s">
        <v>2</v>
      </c>
      <c r="B6" s="91"/>
      <c r="C6" s="91"/>
      <c r="D6" s="91"/>
      <c r="E6" s="91"/>
      <c r="F6" s="91"/>
      <c r="G6" s="91"/>
      <c r="H6" s="354"/>
      <c r="I6" s="91"/>
      <c r="J6" s="91"/>
      <c r="K6" s="91"/>
      <c r="L6" s="91"/>
    </row>
    <row r="8" spans="1:41" s="70" customFormat="1" ht="52.2" customHeight="1" x14ac:dyDescent="0.3">
      <c r="A8" s="513" t="s">
        <v>3</v>
      </c>
      <c r="B8" s="515" t="s">
        <v>4</v>
      </c>
      <c r="C8" s="503" t="s">
        <v>32</v>
      </c>
      <c r="D8" s="503"/>
      <c r="E8" s="503"/>
      <c r="F8" s="503" t="s">
        <v>40</v>
      </c>
      <c r="G8" s="503"/>
      <c r="H8" s="503"/>
      <c r="I8" s="503" t="s">
        <v>41</v>
      </c>
      <c r="J8" s="503"/>
      <c r="K8" s="503"/>
      <c r="L8" s="503" t="s">
        <v>42</v>
      </c>
      <c r="M8" s="503"/>
      <c r="N8" s="503"/>
      <c r="O8" s="503" t="s">
        <v>520</v>
      </c>
      <c r="P8" s="503"/>
      <c r="Q8" s="503"/>
      <c r="R8" s="504" t="s">
        <v>54</v>
      </c>
      <c r="S8" s="504"/>
      <c r="T8" s="504"/>
      <c r="U8" s="504" t="s">
        <v>313</v>
      </c>
      <c r="V8" s="504"/>
      <c r="W8" s="504"/>
      <c r="X8" s="504" t="s">
        <v>37</v>
      </c>
      <c r="Y8" s="504"/>
      <c r="Z8" s="504"/>
      <c r="AA8" s="504" t="s">
        <v>311</v>
      </c>
      <c r="AB8" s="504"/>
      <c r="AC8" s="504"/>
      <c r="AD8" s="504" t="s">
        <v>312</v>
      </c>
      <c r="AE8" s="504"/>
      <c r="AF8" s="504"/>
      <c r="AG8" s="504" t="s">
        <v>44</v>
      </c>
      <c r="AH8" s="504"/>
      <c r="AI8" s="504"/>
      <c r="AJ8" s="505" t="s">
        <v>5</v>
      </c>
      <c r="AK8" s="506"/>
      <c r="AL8" s="507"/>
      <c r="AM8" s="496"/>
      <c r="AN8" s="496"/>
      <c r="AO8" s="496"/>
    </row>
    <row r="9" spans="1:41" s="70" customFormat="1" ht="31.95" customHeight="1" x14ac:dyDescent="0.3">
      <c r="A9" s="514"/>
      <c r="B9" s="516"/>
      <c r="C9" s="497" t="s">
        <v>736</v>
      </c>
      <c r="D9" s="498"/>
      <c r="E9" s="499"/>
      <c r="F9" s="497" t="s">
        <v>337</v>
      </c>
      <c r="G9" s="498"/>
      <c r="H9" s="499"/>
      <c r="I9" s="497" t="s">
        <v>334</v>
      </c>
      <c r="J9" s="498"/>
      <c r="K9" s="499"/>
      <c r="L9" s="497" t="s">
        <v>338</v>
      </c>
      <c r="M9" s="498"/>
      <c r="N9" s="499"/>
      <c r="O9" s="497" t="s">
        <v>330</v>
      </c>
      <c r="P9" s="498"/>
      <c r="Q9" s="499"/>
      <c r="R9" s="500" t="s">
        <v>339</v>
      </c>
      <c r="S9" s="501"/>
      <c r="T9" s="502"/>
      <c r="U9" s="500" t="s">
        <v>339</v>
      </c>
      <c r="V9" s="501"/>
      <c r="W9" s="502"/>
      <c r="X9" s="500" t="s">
        <v>333</v>
      </c>
      <c r="Y9" s="501"/>
      <c r="Z9" s="502"/>
      <c r="AA9" s="500" t="s">
        <v>340</v>
      </c>
      <c r="AB9" s="501"/>
      <c r="AC9" s="502"/>
      <c r="AD9" s="500" t="s">
        <v>339</v>
      </c>
      <c r="AE9" s="501"/>
      <c r="AF9" s="502"/>
      <c r="AG9" s="500" t="s">
        <v>341</v>
      </c>
      <c r="AH9" s="501"/>
      <c r="AI9" s="502"/>
      <c r="AJ9" s="508"/>
      <c r="AK9" s="509"/>
      <c r="AL9" s="510"/>
      <c r="AM9" s="496"/>
      <c r="AN9" s="496"/>
      <c r="AO9" s="496"/>
    </row>
    <row r="10" spans="1:41" s="70" customFormat="1" ht="61.95" customHeight="1" x14ac:dyDescent="0.3">
      <c r="A10" s="92"/>
      <c r="B10" s="92"/>
      <c r="C10" s="92" t="s">
        <v>23</v>
      </c>
      <c r="D10" s="92" t="s">
        <v>24</v>
      </c>
      <c r="E10" s="92" t="s">
        <v>8</v>
      </c>
      <c r="F10" s="92" t="s">
        <v>23</v>
      </c>
      <c r="G10" s="92" t="s">
        <v>24</v>
      </c>
      <c r="H10" s="355" t="s">
        <v>8</v>
      </c>
      <c r="I10" s="92" t="s">
        <v>23</v>
      </c>
      <c r="J10" s="92" t="s">
        <v>20</v>
      </c>
      <c r="K10" s="92" t="s">
        <v>8</v>
      </c>
      <c r="L10" s="92" t="s">
        <v>23</v>
      </c>
      <c r="M10" s="92" t="s">
        <v>20</v>
      </c>
      <c r="N10" s="92" t="s">
        <v>8</v>
      </c>
      <c r="O10" s="92" t="s">
        <v>23</v>
      </c>
      <c r="P10" s="92" t="s">
        <v>20</v>
      </c>
      <c r="Q10" s="92" t="s">
        <v>8</v>
      </c>
      <c r="R10" s="94" t="s">
        <v>25</v>
      </c>
      <c r="S10" s="94" t="s">
        <v>43</v>
      </c>
      <c r="T10" s="94" t="s">
        <v>8</v>
      </c>
      <c r="U10" s="94" t="s">
        <v>25</v>
      </c>
      <c r="V10" s="94" t="s">
        <v>43</v>
      </c>
      <c r="W10" s="94" t="s">
        <v>8</v>
      </c>
      <c r="X10" s="92" t="s">
        <v>6</v>
      </c>
      <c r="Y10" s="92" t="s">
        <v>7</v>
      </c>
      <c r="Z10" s="92" t="s">
        <v>9</v>
      </c>
      <c r="AA10" s="92" t="s">
        <v>23</v>
      </c>
      <c r="AB10" s="92" t="s">
        <v>24</v>
      </c>
      <c r="AC10" s="92" t="s">
        <v>9</v>
      </c>
      <c r="AD10" s="94" t="s">
        <v>23</v>
      </c>
      <c r="AE10" s="94" t="s">
        <v>24</v>
      </c>
      <c r="AF10" s="94" t="s">
        <v>9</v>
      </c>
      <c r="AG10" s="92" t="s">
        <v>23</v>
      </c>
      <c r="AH10" s="92" t="s">
        <v>24</v>
      </c>
      <c r="AI10" s="92" t="s">
        <v>9</v>
      </c>
      <c r="AJ10" s="92" t="s">
        <v>6</v>
      </c>
      <c r="AK10" s="92" t="s">
        <v>7</v>
      </c>
      <c r="AL10" s="92" t="s">
        <v>9</v>
      </c>
    </row>
    <row r="11" spans="1:41" s="77" customFormat="1" ht="13.8" x14ac:dyDescent="0.25">
      <c r="A11" s="71">
        <v>1</v>
      </c>
      <c r="B11" s="103" t="s">
        <v>189</v>
      </c>
      <c r="C11" s="133">
        <v>19</v>
      </c>
      <c r="D11" s="148">
        <v>38</v>
      </c>
      <c r="E11" s="134">
        <v>75</v>
      </c>
      <c r="F11" s="135">
        <v>20</v>
      </c>
      <c r="G11" s="136">
        <v>36</v>
      </c>
      <c r="H11" s="138">
        <v>65</v>
      </c>
      <c r="I11" s="137">
        <v>13</v>
      </c>
      <c r="J11" s="191">
        <v>31</v>
      </c>
      <c r="K11" s="133">
        <v>70</v>
      </c>
      <c r="L11" s="134">
        <v>0</v>
      </c>
      <c r="M11" s="136">
        <v>31.6</v>
      </c>
      <c r="N11" s="138">
        <v>63</v>
      </c>
      <c r="O11" s="134">
        <v>25</v>
      </c>
      <c r="P11" s="212">
        <v>47</v>
      </c>
      <c r="Q11" s="133">
        <v>87</v>
      </c>
      <c r="R11" s="134"/>
      <c r="S11" s="134"/>
      <c r="T11" s="133">
        <v>80</v>
      </c>
      <c r="U11" s="134"/>
      <c r="V11" s="134"/>
      <c r="W11" s="133">
        <v>85</v>
      </c>
      <c r="X11" s="134">
        <v>22</v>
      </c>
      <c r="Y11" s="238">
        <v>42.21</v>
      </c>
      <c r="Z11" s="133"/>
      <c r="AA11" s="134">
        <v>23</v>
      </c>
      <c r="AB11" s="156">
        <v>48</v>
      </c>
      <c r="AC11" s="133"/>
      <c r="AD11" s="134">
        <v>13.8</v>
      </c>
      <c r="AE11" s="137">
        <v>29.8</v>
      </c>
      <c r="AF11" s="133">
        <v>70</v>
      </c>
      <c r="AG11" s="134">
        <v>20.9</v>
      </c>
      <c r="AH11" s="171">
        <v>34.9</v>
      </c>
      <c r="AI11" s="138">
        <v>70</v>
      </c>
      <c r="AJ11" s="139">
        <f t="shared" ref="AJ11:AJ33" si="0">ROUND((C11+F11+I11+L11+O11+X11+AA11+AD11+AG11)/9,1)</f>
        <v>17.399999999999999</v>
      </c>
      <c r="AK11" s="139">
        <f>ROUND((D11+G11+J11+M11+P11+Y11+AB11+AE11+AH11)/9,1)</f>
        <v>37.6</v>
      </c>
      <c r="AL11" s="139"/>
      <c r="AM11" s="83"/>
    </row>
    <row r="12" spans="1:41" s="77" customFormat="1" ht="13.8" x14ac:dyDescent="0.25">
      <c r="A12" s="71">
        <f>A11+1</f>
        <v>2</v>
      </c>
      <c r="B12" s="104" t="s">
        <v>304</v>
      </c>
      <c r="C12" s="133">
        <v>0</v>
      </c>
      <c r="D12" s="148">
        <v>0</v>
      </c>
      <c r="E12" s="145">
        <v>0</v>
      </c>
      <c r="F12" s="135">
        <v>0</v>
      </c>
      <c r="G12" s="136">
        <v>0</v>
      </c>
      <c r="H12" s="147">
        <v>0</v>
      </c>
      <c r="I12" s="137">
        <v>3</v>
      </c>
      <c r="J12" s="191">
        <v>9</v>
      </c>
      <c r="K12" s="347">
        <v>9</v>
      </c>
      <c r="L12" s="134">
        <v>0</v>
      </c>
      <c r="M12" s="136">
        <v>0</v>
      </c>
      <c r="N12" s="147">
        <v>0</v>
      </c>
      <c r="O12" s="134">
        <v>25</v>
      </c>
      <c r="P12" s="212">
        <v>45</v>
      </c>
      <c r="Q12" s="133">
        <v>85</v>
      </c>
      <c r="R12" s="134"/>
      <c r="S12" s="134"/>
      <c r="T12" s="133">
        <v>55</v>
      </c>
      <c r="U12" s="134"/>
      <c r="V12" s="134"/>
      <c r="W12" s="346">
        <v>0</v>
      </c>
      <c r="X12" s="134">
        <v>1</v>
      </c>
      <c r="Y12" s="238">
        <v>1</v>
      </c>
      <c r="Z12" s="133"/>
      <c r="AA12" s="134">
        <v>20</v>
      </c>
      <c r="AB12" s="156">
        <v>25</v>
      </c>
      <c r="AC12" s="133"/>
      <c r="AD12" s="134">
        <v>0</v>
      </c>
      <c r="AE12" s="137">
        <v>0</v>
      </c>
      <c r="AF12" s="349">
        <v>0</v>
      </c>
      <c r="AG12" s="134">
        <v>0</v>
      </c>
      <c r="AH12" s="171">
        <v>0</v>
      </c>
      <c r="AI12" s="138">
        <v>0</v>
      </c>
      <c r="AJ12" s="139">
        <f t="shared" si="0"/>
        <v>5.4</v>
      </c>
      <c r="AK12" s="139">
        <f t="shared" ref="AK12:AK33" si="1">ROUND((D12+G12+J12+M12+P12+Y12+AB12+AE12+AH12)/9,1)</f>
        <v>8.9</v>
      </c>
      <c r="AL12" s="139"/>
      <c r="AM12" s="83"/>
    </row>
    <row r="13" spans="1:41" s="77" customFormat="1" ht="13.8" x14ac:dyDescent="0.25">
      <c r="A13" s="71">
        <f t="shared" ref="A13:A34" si="2">A12+1</f>
        <v>3</v>
      </c>
      <c r="B13" s="103" t="s">
        <v>190</v>
      </c>
      <c r="C13" s="140">
        <v>12</v>
      </c>
      <c r="D13" s="143">
        <v>22.5</v>
      </c>
      <c r="E13" s="141">
        <v>73</v>
      </c>
      <c r="F13" s="135">
        <v>20</v>
      </c>
      <c r="G13" s="136">
        <v>40</v>
      </c>
      <c r="H13" s="140">
        <v>66</v>
      </c>
      <c r="I13" s="137">
        <v>14</v>
      </c>
      <c r="J13" s="192">
        <v>21</v>
      </c>
      <c r="K13" s="140">
        <v>69</v>
      </c>
      <c r="L13" s="141">
        <v>19.399999999999999</v>
      </c>
      <c r="M13" s="141">
        <v>34.4</v>
      </c>
      <c r="N13" s="140">
        <v>63.5</v>
      </c>
      <c r="O13" s="141">
        <v>25</v>
      </c>
      <c r="P13" s="212">
        <v>48</v>
      </c>
      <c r="Q13" s="140">
        <v>88</v>
      </c>
      <c r="R13" s="141"/>
      <c r="S13" s="141"/>
      <c r="T13" s="142">
        <v>80</v>
      </c>
      <c r="U13" s="141"/>
      <c r="V13" s="141"/>
      <c r="W13" s="142">
        <v>55</v>
      </c>
      <c r="X13" s="141">
        <v>20</v>
      </c>
      <c r="Y13" s="238">
        <v>31.58</v>
      </c>
      <c r="Z13" s="140"/>
      <c r="AA13" s="134">
        <v>20</v>
      </c>
      <c r="AB13" s="156">
        <v>35</v>
      </c>
      <c r="AC13" s="140"/>
      <c r="AD13" s="141">
        <v>3.8</v>
      </c>
      <c r="AE13" s="144">
        <v>3.8</v>
      </c>
      <c r="AF13" s="142">
        <v>55</v>
      </c>
      <c r="AG13" s="141">
        <v>20.6</v>
      </c>
      <c r="AH13" s="172">
        <v>23.1</v>
      </c>
      <c r="AI13" s="140">
        <v>65</v>
      </c>
      <c r="AJ13" s="139">
        <f t="shared" si="0"/>
        <v>17.2</v>
      </c>
      <c r="AK13" s="139">
        <f t="shared" si="1"/>
        <v>28.8</v>
      </c>
      <c r="AL13" s="139"/>
      <c r="AM13" s="83"/>
    </row>
    <row r="14" spans="1:41" s="77" customFormat="1" ht="13.8" x14ac:dyDescent="0.25">
      <c r="A14" s="71">
        <f t="shared" si="2"/>
        <v>4</v>
      </c>
      <c r="B14" s="103" t="s">
        <v>191</v>
      </c>
      <c r="C14" s="133">
        <v>11</v>
      </c>
      <c r="D14" s="148">
        <v>13</v>
      </c>
      <c r="E14" s="145">
        <v>13</v>
      </c>
      <c r="F14" s="143">
        <v>5</v>
      </c>
      <c r="G14" s="136">
        <v>10</v>
      </c>
      <c r="H14" s="147">
        <v>10</v>
      </c>
      <c r="I14" s="144">
        <v>7</v>
      </c>
      <c r="J14" s="191">
        <v>14</v>
      </c>
      <c r="K14" s="133">
        <v>65</v>
      </c>
      <c r="L14" s="134">
        <v>0</v>
      </c>
      <c r="M14" s="136">
        <v>0</v>
      </c>
      <c r="N14" s="147">
        <v>0</v>
      </c>
      <c r="O14" s="141">
        <v>25</v>
      </c>
      <c r="P14" s="212">
        <v>48</v>
      </c>
      <c r="Q14" s="133">
        <v>88</v>
      </c>
      <c r="R14" s="134"/>
      <c r="S14" s="134"/>
      <c r="T14" s="133">
        <v>55</v>
      </c>
      <c r="U14" s="134"/>
      <c r="V14" s="134"/>
      <c r="W14" s="347">
        <v>0</v>
      </c>
      <c r="X14" s="134">
        <v>16</v>
      </c>
      <c r="Y14" s="238">
        <v>16</v>
      </c>
      <c r="Z14" s="133"/>
      <c r="AA14" s="134">
        <v>20</v>
      </c>
      <c r="AB14" s="121">
        <v>25</v>
      </c>
      <c r="AC14" s="133"/>
      <c r="AD14" s="134">
        <v>0</v>
      </c>
      <c r="AE14" s="137">
        <v>0</v>
      </c>
      <c r="AF14" s="349">
        <v>0</v>
      </c>
      <c r="AG14" s="134">
        <v>10.9</v>
      </c>
      <c r="AH14" s="171">
        <v>10.9</v>
      </c>
      <c r="AI14" s="138">
        <v>45</v>
      </c>
      <c r="AJ14" s="139">
        <f t="shared" si="0"/>
        <v>10.5</v>
      </c>
      <c r="AK14" s="139">
        <f t="shared" si="1"/>
        <v>15.2</v>
      </c>
      <c r="AL14" s="139"/>
      <c r="AM14" s="83"/>
    </row>
    <row r="15" spans="1:41" s="77" customFormat="1" ht="13.8" x14ac:dyDescent="0.25">
      <c r="A15" s="71">
        <f t="shared" si="2"/>
        <v>5</v>
      </c>
      <c r="B15" s="104" t="s">
        <v>305</v>
      </c>
      <c r="C15" s="133">
        <v>2</v>
      </c>
      <c r="D15" s="148">
        <v>2</v>
      </c>
      <c r="E15" s="145">
        <v>2</v>
      </c>
      <c r="F15" s="135">
        <v>0</v>
      </c>
      <c r="G15" s="136">
        <v>0</v>
      </c>
      <c r="H15" s="147">
        <v>0</v>
      </c>
      <c r="I15" s="137">
        <v>2</v>
      </c>
      <c r="J15" s="191">
        <v>8</v>
      </c>
      <c r="K15" s="347">
        <v>8</v>
      </c>
      <c r="L15" s="134">
        <v>0</v>
      </c>
      <c r="M15" s="136">
        <v>0</v>
      </c>
      <c r="N15" s="147">
        <v>0</v>
      </c>
      <c r="O15" s="141">
        <v>25</v>
      </c>
      <c r="P15" s="212">
        <v>46</v>
      </c>
      <c r="Q15" s="133">
        <v>86</v>
      </c>
      <c r="R15" s="134"/>
      <c r="S15" s="134"/>
      <c r="T15" s="133">
        <v>55</v>
      </c>
      <c r="U15" s="134"/>
      <c r="V15" s="134"/>
      <c r="W15" s="347">
        <v>0</v>
      </c>
      <c r="X15" s="134">
        <v>0</v>
      </c>
      <c r="Y15" s="238">
        <v>0</v>
      </c>
      <c r="Z15" s="133"/>
      <c r="AA15" s="134">
        <v>20</v>
      </c>
      <c r="AB15" s="121">
        <v>25</v>
      </c>
      <c r="AC15" s="133"/>
      <c r="AD15" s="134">
        <v>0</v>
      </c>
      <c r="AE15" s="137">
        <v>0</v>
      </c>
      <c r="AF15" s="349">
        <v>0</v>
      </c>
      <c r="AG15" s="134">
        <v>0</v>
      </c>
      <c r="AH15" s="171">
        <v>0</v>
      </c>
      <c r="AI15" s="138">
        <v>0</v>
      </c>
      <c r="AJ15" s="139">
        <f t="shared" si="0"/>
        <v>5.4</v>
      </c>
      <c r="AK15" s="139">
        <f t="shared" si="1"/>
        <v>9</v>
      </c>
      <c r="AL15" s="139"/>
      <c r="AM15" s="83"/>
    </row>
    <row r="16" spans="1:41" s="77" customFormat="1" ht="13.8" x14ac:dyDescent="0.25">
      <c r="A16" s="71">
        <f t="shared" si="2"/>
        <v>6</v>
      </c>
      <c r="B16" s="103" t="s">
        <v>192</v>
      </c>
      <c r="C16" s="133">
        <v>9</v>
      </c>
      <c r="D16" s="148">
        <v>28</v>
      </c>
      <c r="E16" s="145">
        <v>28</v>
      </c>
      <c r="F16" s="135">
        <v>5</v>
      </c>
      <c r="G16" s="136">
        <v>5</v>
      </c>
      <c r="H16" s="147">
        <v>5</v>
      </c>
      <c r="I16" s="137">
        <v>7</v>
      </c>
      <c r="J16" s="191">
        <v>14</v>
      </c>
      <c r="K16" s="133">
        <v>60</v>
      </c>
      <c r="L16" s="134">
        <v>4.8</v>
      </c>
      <c r="M16" s="136">
        <v>14.8</v>
      </c>
      <c r="N16" s="147">
        <v>24.8</v>
      </c>
      <c r="O16" s="141">
        <v>25</v>
      </c>
      <c r="P16" s="212">
        <v>48</v>
      </c>
      <c r="Q16" s="133">
        <v>88</v>
      </c>
      <c r="R16" s="134"/>
      <c r="S16" s="134"/>
      <c r="T16" s="133">
        <v>55</v>
      </c>
      <c r="U16" s="134"/>
      <c r="V16" s="134"/>
      <c r="W16" s="347">
        <v>3.8</v>
      </c>
      <c r="X16" s="134">
        <v>15</v>
      </c>
      <c r="Y16" s="238">
        <v>16.75</v>
      </c>
      <c r="Z16" s="133"/>
      <c r="AA16" s="134">
        <v>20</v>
      </c>
      <c r="AB16" s="121">
        <v>25</v>
      </c>
      <c r="AC16" s="133"/>
      <c r="AD16" s="134">
        <v>3.8</v>
      </c>
      <c r="AE16" s="137">
        <v>3.8</v>
      </c>
      <c r="AF16" s="349">
        <v>3.8</v>
      </c>
      <c r="AG16" s="137">
        <v>5.8</v>
      </c>
      <c r="AH16" s="171">
        <v>5.8</v>
      </c>
      <c r="AI16" s="138">
        <v>5.8</v>
      </c>
      <c r="AJ16" s="139">
        <f t="shared" si="0"/>
        <v>10.6</v>
      </c>
      <c r="AK16" s="139">
        <f t="shared" si="1"/>
        <v>17.899999999999999</v>
      </c>
      <c r="AL16" s="139"/>
      <c r="AM16" s="83"/>
    </row>
    <row r="17" spans="1:39" s="77" customFormat="1" ht="13.8" x14ac:dyDescent="0.25">
      <c r="A17" s="71">
        <f t="shared" si="2"/>
        <v>7</v>
      </c>
      <c r="B17" s="103" t="s">
        <v>193</v>
      </c>
      <c r="C17" s="133">
        <v>14</v>
      </c>
      <c r="D17" s="148">
        <v>14</v>
      </c>
      <c r="E17" s="145">
        <v>14</v>
      </c>
      <c r="F17" s="135">
        <v>0</v>
      </c>
      <c r="G17" s="136">
        <v>0</v>
      </c>
      <c r="H17" s="147">
        <v>0</v>
      </c>
      <c r="I17" s="137">
        <v>10</v>
      </c>
      <c r="J17" s="191">
        <v>17</v>
      </c>
      <c r="K17" s="133">
        <v>60</v>
      </c>
      <c r="L17" s="134">
        <v>0</v>
      </c>
      <c r="M17" s="136">
        <v>0</v>
      </c>
      <c r="N17" s="147">
        <v>0</v>
      </c>
      <c r="O17" s="141">
        <v>25</v>
      </c>
      <c r="P17" s="212">
        <v>48</v>
      </c>
      <c r="Q17" s="133">
        <v>88</v>
      </c>
      <c r="R17" s="134"/>
      <c r="S17" s="134"/>
      <c r="T17" s="133">
        <v>55</v>
      </c>
      <c r="U17" s="134"/>
      <c r="V17" s="134"/>
      <c r="W17" s="347">
        <v>0</v>
      </c>
      <c r="X17" s="134">
        <v>4</v>
      </c>
      <c r="Y17" s="238">
        <v>4</v>
      </c>
      <c r="Z17" s="133"/>
      <c r="AA17" s="134">
        <v>20</v>
      </c>
      <c r="AB17" s="121">
        <v>25</v>
      </c>
      <c r="AC17" s="133"/>
      <c r="AD17" s="134">
        <v>0</v>
      </c>
      <c r="AE17" s="137">
        <v>0</v>
      </c>
      <c r="AF17" s="349">
        <v>0</v>
      </c>
      <c r="AG17" s="137">
        <v>0</v>
      </c>
      <c r="AH17" s="171">
        <v>0</v>
      </c>
      <c r="AI17" s="138">
        <v>0</v>
      </c>
      <c r="AJ17" s="139">
        <f t="shared" ref="AJ17:AJ18" si="3">ROUND((C17+F17+I17+L17+O17+X17+AA17+AD17+AG17)/9,1)</f>
        <v>8.1</v>
      </c>
      <c r="AK17" s="139">
        <f t="shared" ref="AK17:AK18" si="4">ROUND((D17+G17+J17+M17+P17+Y17+AB17+AE17+AH17)/9,1)</f>
        <v>12</v>
      </c>
      <c r="AL17" s="139"/>
      <c r="AM17" s="83"/>
    </row>
    <row r="18" spans="1:39" s="77" customFormat="1" ht="13.8" x14ac:dyDescent="0.25">
      <c r="A18" s="71">
        <f t="shared" si="2"/>
        <v>8</v>
      </c>
      <c r="B18" s="154" t="s">
        <v>363</v>
      </c>
      <c r="C18" s="133">
        <v>3</v>
      </c>
      <c r="D18" s="148">
        <v>3</v>
      </c>
      <c r="E18" s="145">
        <v>3</v>
      </c>
      <c r="F18" s="135">
        <v>10</v>
      </c>
      <c r="G18" s="134">
        <v>10</v>
      </c>
      <c r="H18" s="147">
        <v>10</v>
      </c>
      <c r="I18" s="137">
        <v>12</v>
      </c>
      <c r="J18" s="134">
        <v>12</v>
      </c>
      <c r="K18" s="147">
        <v>12</v>
      </c>
      <c r="L18" s="134">
        <v>6</v>
      </c>
      <c r="M18" s="136">
        <v>6</v>
      </c>
      <c r="N18" s="147">
        <v>6</v>
      </c>
      <c r="O18" s="141">
        <v>25</v>
      </c>
      <c r="P18" s="212">
        <v>48</v>
      </c>
      <c r="Q18" s="133">
        <v>88</v>
      </c>
      <c r="R18" s="134"/>
      <c r="S18" s="134"/>
      <c r="T18" s="133">
        <v>65</v>
      </c>
      <c r="U18" s="134"/>
      <c r="V18" s="134"/>
      <c r="W18" s="347">
        <v>0</v>
      </c>
      <c r="X18" s="134">
        <v>0</v>
      </c>
      <c r="Y18" s="238">
        <v>0</v>
      </c>
      <c r="Z18" s="133"/>
      <c r="AA18" s="134">
        <v>1.5</v>
      </c>
      <c r="AB18" s="121">
        <v>20</v>
      </c>
      <c r="AC18" s="133"/>
      <c r="AD18" s="134">
        <v>0</v>
      </c>
      <c r="AE18" s="137">
        <v>0</v>
      </c>
      <c r="AF18" s="349">
        <v>0</v>
      </c>
      <c r="AG18" s="134">
        <v>8.5</v>
      </c>
      <c r="AH18" s="171">
        <v>8.5</v>
      </c>
      <c r="AI18" s="138">
        <v>8.5</v>
      </c>
      <c r="AJ18" s="139">
        <f t="shared" si="3"/>
        <v>7.3</v>
      </c>
      <c r="AK18" s="139">
        <f t="shared" si="4"/>
        <v>11.9</v>
      </c>
      <c r="AL18" s="139"/>
      <c r="AM18" s="83"/>
    </row>
    <row r="19" spans="1:39" s="77" customFormat="1" ht="13.8" x14ac:dyDescent="0.25">
      <c r="A19" s="71">
        <f t="shared" si="2"/>
        <v>9</v>
      </c>
      <c r="B19" s="103" t="s">
        <v>194</v>
      </c>
      <c r="C19" s="133">
        <v>12</v>
      </c>
      <c r="D19" s="148">
        <v>12</v>
      </c>
      <c r="E19" s="145">
        <v>49</v>
      </c>
      <c r="F19" s="135">
        <v>5</v>
      </c>
      <c r="G19" s="136">
        <v>5</v>
      </c>
      <c r="H19" s="138">
        <v>60</v>
      </c>
      <c r="I19" s="137">
        <v>15</v>
      </c>
      <c r="J19" s="193">
        <v>28</v>
      </c>
      <c r="K19" s="133">
        <v>60</v>
      </c>
      <c r="L19" s="134">
        <v>0</v>
      </c>
      <c r="M19" s="136">
        <v>0</v>
      </c>
      <c r="N19" s="147">
        <v>0</v>
      </c>
      <c r="O19" s="141">
        <v>25</v>
      </c>
      <c r="P19" s="212">
        <v>47</v>
      </c>
      <c r="Q19" s="133">
        <v>87</v>
      </c>
      <c r="R19" s="134"/>
      <c r="S19" s="134"/>
      <c r="T19" s="133">
        <v>80</v>
      </c>
      <c r="U19" s="134"/>
      <c r="V19" s="134"/>
      <c r="W19" s="347">
        <v>1.9</v>
      </c>
      <c r="X19" s="134">
        <v>4</v>
      </c>
      <c r="Y19" s="238">
        <v>4.38</v>
      </c>
      <c r="Z19" s="133"/>
      <c r="AA19" s="134">
        <v>23</v>
      </c>
      <c r="AB19" s="156">
        <v>38</v>
      </c>
      <c r="AC19" s="133"/>
      <c r="AD19" s="134">
        <v>1.3</v>
      </c>
      <c r="AE19" s="137">
        <v>1.3</v>
      </c>
      <c r="AF19" s="349">
        <v>1.9</v>
      </c>
      <c r="AG19" s="137">
        <v>5.5</v>
      </c>
      <c r="AH19" s="171">
        <v>5.5</v>
      </c>
      <c r="AI19" s="138">
        <v>45</v>
      </c>
      <c r="AJ19" s="139">
        <f t="shared" si="0"/>
        <v>10.1</v>
      </c>
      <c r="AK19" s="139">
        <f t="shared" si="1"/>
        <v>15.7</v>
      </c>
      <c r="AL19" s="139"/>
      <c r="AM19" s="83"/>
    </row>
    <row r="20" spans="1:39" s="77" customFormat="1" ht="13.8" x14ac:dyDescent="0.25">
      <c r="A20" s="71">
        <f t="shared" si="2"/>
        <v>10</v>
      </c>
      <c r="B20" s="103" t="s">
        <v>617</v>
      </c>
      <c r="C20" s="133">
        <v>6</v>
      </c>
      <c r="D20" s="162">
        <v>13</v>
      </c>
      <c r="E20" s="145"/>
      <c r="F20" s="135">
        <v>0</v>
      </c>
      <c r="G20" s="136">
        <v>30</v>
      </c>
      <c r="H20" s="147"/>
      <c r="I20" s="171">
        <v>13</v>
      </c>
      <c r="J20" s="218">
        <v>31</v>
      </c>
      <c r="K20" s="133"/>
      <c r="L20" s="134">
        <v>15</v>
      </c>
      <c r="M20" s="136">
        <v>24.9</v>
      </c>
      <c r="N20" s="147"/>
      <c r="O20" s="141">
        <v>0</v>
      </c>
      <c r="P20" s="218">
        <v>10</v>
      </c>
      <c r="Q20" s="133"/>
      <c r="R20" s="134"/>
      <c r="S20" s="134"/>
      <c r="T20" s="133">
        <v>80</v>
      </c>
      <c r="U20" s="134"/>
      <c r="V20" s="134"/>
      <c r="W20" s="347"/>
      <c r="X20" s="134">
        <v>5</v>
      </c>
      <c r="Y20" s="238">
        <v>12</v>
      </c>
      <c r="Z20" s="133"/>
      <c r="AA20" s="134">
        <v>1</v>
      </c>
      <c r="AB20" s="224">
        <v>8.5</v>
      </c>
      <c r="AC20" s="133"/>
      <c r="AD20" s="134">
        <v>2</v>
      </c>
      <c r="AE20" s="171">
        <v>4</v>
      </c>
      <c r="AF20" s="349">
        <v>4</v>
      </c>
      <c r="AG20" s="171">
        <v>8.5</v>
      </c>
      <c r="AH20" s="171">
        <v>16</v>
      </c>
      <c r="AI20" s="349">
        <v>16</v>
      </c>
      <c r="AJ20" s="139">
        <f>ROUND((C20+F20+I20+L20+O20+X20+AA20+AD20+AG20)/9,1)</f>
        <v>5.6</v>
      </c>
      <c r="AK20" s="139">
        <f>ROUND((D20+G20+J20+M20+P20+Y20+AB20+AE20+AH20)/9,1)</f>
        <v>16.600000000000001</v>
      </c>
      <c r="AL20" s="139"/>
      <c r="AM20" s="83"/>
    </row>
    <row r="21" spans="1:39" s="77" customFormat="1" ht="14.25" customHeight="1" x14ac:dyDescent="0.25">
      <c r="A21" s="71">
        <f t="shared" si="2"/>
        <v>11</v>
      </c>
      <c r="B21" s="103" t="s">
        <v>195</v>
      </c>
      <c r="C21" s="133">
        <v>3</v>
      </c>
      <c r="D21" s="148">
        <v>3</v>
      </c>
      <c r="E21" s="134">
        <v>60</v>
      </c>
      <c r="F21" s="135">
        <v>15</v>
      </c>
      <c r="G21" s="134">
        <v>42</v>
      </c>
      <c r="H21" s="147">
        <v>42</v>
      </c>
      <c r="I21" s="137">
        <v>6</v>
      </c>
      <c r="J21" s="193">
        <v>14</v>
      </c>
      <c r="K21" s="133">
        <v>60</v>
      </c>
      <c r="L21" s="134">
        <v>0</v>
      </c>
      <c r="M21" s="136">
        <v>0</v>
      </c>
      <c r="N21" s="147">
        <v>10</v>
      </c>
      <c r="O21" s="141">
        <v>25</v>
      </c>
      <c r="P21" s="212">
        <v>48</v>
      </c>
      <c r="Q21" s="133">
        <v>88</v>
      </c>
      <c r="R21" s="134"/>
      <c r="S21" s="134"/>
      <c r="T21" s="133">
        <v>55</v>
      </c>
      <c r="U21" s="134"/>
      <c r="V21" s="134"/>
      <c r="W21" s="347">
        <v>0</v>
      </c>
      <c r="X21" s="134">
        <v>9</v>
      </c>
      <c r="Y21" s="238">
        <v>9</v>
      </c>
      <c r="Z21" s="133"/>
      <c r="AA21" s="134">
        <v>23</v>
      </c>
      <c r="AB21" s="156">
        <v>28</v>
      </c>
      <c r="AC21" s="133"/>
      <c r="AD21" s="134">
        <v>0</v>
      </c>
      <c r="AE21" s="137">
        <v>0</v>
      </c>
      <c r="AF21" s="349">
        <v>0</v>
      </c>
      <c r="AG21" s="137">
        <v>9.4</v>
      </c>
      <c r="AH21" s="171">
        <v>9.4</v>
      </c>
      <c r="AI21" s="138">
        <v>45</v>
      </c>
      <c r="AJ21" s="139">
        <f t="shared" si="0"/>
        <v>10</v>
      </c>
      <c r="AK21" s="139">
        <f t="shared" si="1"/>
        <v>17</v>
      </c>
      <c r="AL21" s="139"/>
      <c r="AM21" s="83"/>
    </row>
    <row r="22" spans="1:39" s="77" customFormat="1" ht="13.8" x14ac:dyDescent="0.25">
      <c r="A22" s="71">
        <f t="shared" si="2"/>
        <v>12</v>
      </c>
      <c r="B22" s="103" t="s">
        <v>196</v>
      </c>
      <c r="C22" s="133">
        <v>21</v>
      </c>
      <c r="D22" s="148">
        <v>48</v>
      </c>
      <c r="E22" s="134">
        <v>83</v>
      </c>
      <c r="F22" s="135">
        <v>20</v>
      </c>
      <c r="G22" s="134">
        <v>42</v>
      </c>
      <c r="H22" s="138">
        <v>68</v>
      </c>
      <c r="I22" s="137">
        <v>15</v>
      </c>
      <c r="J22" s="193">
        <v>34</v>
      </c>
      <c r="K22" s="133">
        <v>70</v>
      </c>
      <c r="L22" s="134">
        <v>19.399999999999999</v>
      </c>
      <c r="M22" s="136">
        <v>34.4</v>
      </c>
      <c r="N22" s="138">
        <v>63.5</v>
      </c>
      <c r="O22" s="141">
        <v>25</v>
      </c>
      <c r="P22" s="212">
        <v>46</v>
      </c>
      <c r="Q22" s="133">
        <v>86</v>
      </c>
      <c r="R22" s="134"/>
      <c r="S22" s="134"/>
      <c r="T22" s="133">
        <v>95</v>
      </c>
      <c r="U22" s="134"/>
      <c r="V22" s="134"/>
      <c r="W22" s="133">
        <v>85</v>
      </c>
      <c r="X22" s="134">
        <v>22</v>
      </c>
      <c r="Y22" s="238">
        <v>46.11</v>
      </c>
      <c r="Z22" s="133"/>
      <c r="AA22" s="134">
        <v>23</v>
      </c>
      <c r="AB22" s="156">
        <v>48</v>
      </c>
      <c r="AC22" s="133"/>
      <c r="AD22" s="134">
        <v>10</v>
      </c>
      <c r="AE22" s="137">
        <v>33.5</v>
      </c>
      <c r="AF22" s="133">
        <v>68.599999999999994</v>
      </c>
      <c r="AG22" s="137">
        <v>24.1</v>
      </c>
      <c r="AH22" s="171">
        <v>45.8</v>
      </c>
      <c r="AI22" s="138">
        <v>70</v>
      </c>
      <c r="AJ22" s="139">
        <f t="shared" si="0"/>
        <v>19.899999999999999</v>
      </c>
      <c r="AK22" s="139">
        <f t="shared" si="1"/>
        <v>42</v>
      </c>
      <c r="AL22" s="139"/>
      <c r="AM22" s="83"/>
    </row>
    <row r="23" spans="1:39" s="77" customFormat="1" ht="13.8" x14ac:dyDescent="0.25">
      <c r="A23" s="71">
        <f t="shared" si="2"/>
        <v>13</v>
      </c>
      <c r="B23" s="103" t="s">
        <v>198</v>
      </c>
      <c r="C23" s="133">
        <v>19</v>
      </c>
      <c r="D23" s="148">
        <v>47</v>
      </c>
      <c r="E23" s="134">
        <v>85</v>
      </c>
      <c r="F23" s="135">
        <v>19</v>
      </c>
      <c r="G23" s="134">
        <v>26</v>
      </c>
      <c r="H23" s="138">
        <v>60</v>
      </c>
      <c r="I23" s="137">
        <v>23</v>
      </c>
      <c r="J23" s="193">
        <v>40</v>
      </c>
      <c r="K23" s="133">
        <v>90</v>
      </c>
      <c r="L23" s="134">
        <v>19.600000000000001</v>
      </c>
      <c r="M23" s="136">
        <v>34.6</v>
      </c>
      <c r="N23" s="138">
        <v>64</v>
      </c>
      <c r="O23" s="141">
        <v>25</v>
      </c>
      <c r="P23" s="212">
        <v>45</v>
      </c>
      <c r="Q23" s="133">
        <v>85</v>
      </c>
      <c r="R23" s="134"/>
      <c r="S23" s="134"/>
      <c r="T23" s="133">
        <v>80</v>
      </c>
      <c r="U23" s="134"/>
      <c r="V23" s="134"/>
      <c r="W23" s="133">
        <v>55</v>
      </c>
      <c r="X23" s="134">
        <v>19</v>
      </c>
      <c r="Y23" s="238">
        <v>21.33</v>
      </c>
      <c r="Z23" s="133"/>
      <c r="AA23" s="134">
        <v>20</v>
      </c>
      <c r="AB23" s="134">
        <v>35</v>
      </c>
      <c r="AC23" s="133"/>
      <c r="AD23" s="134">
        <v>3.8</v>
      </c>
      <c r="AE23" s="137">
        <v>13.3</v>
      </c>
      <c r="AF23" s="133">
        <v>55</v>
      </c>
      <c r="AG23" s="134">
        <v>21.1</v>
      </c>
      <c r="AH23" s="171">
        <v>21.1</v>
      </c>
      <c r="AI23" s="138">
        <v>65</v>
      </c>
      <c r="AJ23" s="139">
        <f t="shared" si="0"/>
        <v>18.8</v>
      </c>
      <c r="AK23" s="139">
        <f t="shared" si="1"/>
        <v>31.5</v>
      </c>
      <c r="AL23" s="139"/>
      <c r="AM23" s="83"/>
    </row>
    <row r="24" spans="1:39" s="77" customFormat="1" ht="13.8" x14ac:dyDescent="0.25">
      <c r="A24" s="71">
        <f t="shared" si="2"/>
        <v>14</v>
      </c>
      <c r="B24" s="103" t="s">
        <v>199</v>
      </c>
      <c r="C24" s="133">
        <v>5</v>
      </c>
      <c r="D24" s="148">
        <v>19.5</v>
      </c>
      <c r="E24" s="145">
        <v>49</v>
      </c>
      <c r="F24" s="135">
        <v>4</v>
      </c>
      <c r="G24" s="134">
        <v>4</v>
      </c>
      <c r="H24" s="147">
        <v>4</v>
      </c>
      <c r="I24" s="137">
        <v>7</v>
      </c>
      <c r="J24" s="193">
        <v>14</v>
      </c>
      <c r="K24" s="133">
        <v>65</v>
      </c>
      <c r="L24" s="134">
        <v>4.5999999999999996</v>
      </c>
      <c r="M24" s="136">
        <v>14.6</v>
      </c>
      <c r="N24" s="147">
        <v>24.8</v>
      </c>
      <c r="O24" s="141">
        <v>25</v>
      </c>
      <c r="P24" s="212">
        <v>48</v>
      </c>
      <c r="Q24" s="133">
        <v>88</v>
      </c>
      <c r="R24" s="134"/>
      <c r="S24" s="134"/>
      <c r="T24" s="133">
        <v>55</v>
      </c>
      <c r="U24" s="134"/>
      <c r="V24" s="134"/>
      <c r="W24" s="347">
        <v>4.2</v>
      </c>
      <c r="X24" s="134">
        <v>8</v>
      </c>
      <c r="Y24" s="238">
        <v>11</v>
      </c>
      <c r="Z24" s="133"/>
      <c r="AA24" s="134">
        <v>20</v>
      </c>
      <c r="AB24" s="134">
        <v>25</v>
      </c>
      <c r="AC24" s="133"/>
      <c r="AD24" s="134">
        <v>2.5</v>
      </c>
      <c r="AE24" s="137">
        <v>4.2</v>
      </c>
      <c r="AF24" s="349">
        <v>4.2</v>
      </c>
      <c r="AG24" s="134">
        <v>12</v>
      </c>
      <c r="AH24" s="171">
        <v>12</v>
      </c>
      <c r="AI24" s="138">
        <v>45</v>
      </c>
      <c r="AJ24" s="139">
        <f t="shared" si="0"/>
        <v>9.8000000000000007</v>
      </c>
      <c r="AK24" s="139">
        <f t="shared" si="1"/>
        <v>16.899999999999999</v>
      </c>
      <c r="AL24" s="139"/>
      <c r="AM24" s="83"/>
    </row>
    <row r="25" spans="1:39" s="77" customFormat="1" ht="13.8" x14ac:dyDescent="0.25">
      <c r="A25" s="71">
        <f t="shared" si="2"/>
        <v>15</v>
      </c>
      <c r="B25" s="103" t="s">
        <v>200</v>
      </c>
      <c r="C25" s="133">
        <v>17</v>
      </c>
      <c r="D25" s="148">
        <v>17</v>
      </c>
      <c r="E25" s="145">
        <v>17</v>
      </c>
      <c r="F25" s="135">
        <v>5</v>
      </c>
      <c r="G25" s="134">
        <v>5</v>
      </c>
      <c r="H25" s="147">
        <v>5</v>
      </c>
      <c r="I25" s="137">
        <v>6</v>
      </c>
      <c r="J25" s="193">
        <v>13</v>
      </c>
      <c r="K25" s="133">
        <v>60</v>
      </c>
      <c r="L25" s="134">
        <v>0</v>
      </c>
      <c r="M25" s="136">
        <v>0</v>
      </c>
      <c r="N25" s="147">
        <v>0</v>
      </c>
      <c r="O25" s="141">
        <v>25</v>
      </c>
      <c r="P25" s="212">
        <v>45</v>
      </c>
      <c r="Q25" s="133">
        <v>85</v>
      </c>
      <c r="R25" s="134"/>
      <c r="S25" s="134"/>
      <c r="T25" s="133">
        <v>55</v>
      </c>
      <c r="U25" s="134"/>
      <c r="V25" s="134"/>
      <c r="W25" s="347">
        <v>0</v>
      </c>
      <c r="X25" s="134">
        <v>2</v>
      </c>
      <c r="Y25" s="238">
        <v>3</v>
      </c>
      <c r="Z25" s="133"/>
      <c r="AA25" s="134">
        <v>20</v>
      </c>
      <c r="AB25" s="134">
        <v>25</v>
      </c>
      <c r="AC25" s="133"/>
      <c r="AD25" s="134">
        <v>0</v>
      </c>
      <c r="AE25" s="137">
        <v>0</v>
      </c>
      <c r="AF25" s="349">
        <v>0</v>
      </c>
      <c r="AG25" s="134">
        <v>0</v>
      </c>
      <c r="AH25" s="171">
        <v>0</v>
      </c>
      <c r="AI25" s="133">
        <v>0</v>
      </c>
      <c r="AJ25" s="139">
        <f t="shared" si="0"/>
        <v>8.3000000000000007</v>
      </c>
      <c r="AK25" s="139">
        <f t="shared" si="1"/>
        <v>12</v>
      </c>
      <c r="AL25" s="139"/>
      <c r="AM25" s="83"/>
    </row>
    <row r="26" spans="1:39" s="77" customFormat="1" ht="13.8" x14ac:dyDescent="0.25">
      <c r="A26" s="71">
        <f t="shared" si="2"/>
        <v>16</v>
      </c>
      <c r="B26" s="105" t="s">
        <v>306</v>
      </c>
      <c r="C26" s="133">
        <v>0</v>
      </c>
      <c r="D26" s="148">
        <v>0</v>
      </c>
      <c r="E26" s="145">
        <v>0</v>
      </c>
      <c r="F26" s="135">
        <v>0</v>
      </c>
      <c r="G26" s="134">
        <v>0</v>
      </c>
      <c r="H26" s="147">
        <v>0</v>
      </c>
      <c r="I26" s="137">
        <v>2</v>
      </c>
      <c r="J26" s="193">
        <v>8</v>
      </c>
      <c r="K26" s="347">
        <v>8</v>
      </c>
      <c r="L26" s="134">
        <v>0</v>
      </c>
      <c r="M26" s="136">
        <v>0</v>
      </c>
      <c r="N26" s="147">
        <v>0</v>
      </c>
      <c r="O26" s="141">
        <v>25</v>
      </c>
      <c r="P26" s="212">
        <v>47</v>
      </c>
      <c r="Q26" s="133">
        <v>87</v>
      </c>
      <c r="R26" s="134"/>
      <c r="S26" s="134"/>
      <c r="T26" s="133">
        <v>55</v>
      </c>
      <c r="U26" s="134"/>
      <c r="V26" s="134"/>
      <c r="W26" s="347">
        <v>0</v>
      </c>
      <c r="X26" s="134">
        <v>0</v>
      </c>
      <c r="Y26" s="238">
        <v>0</v>
      </c>
      <c r="Z26" s="133"/>
      <c r="AA26" s="134">
        <v>20</v>
      </c>
      <c r="AB26" s="134">
        <v>25</v>
      </c>
      <c r="AC26" s="133"/>
      <c r="AD26" s="134">
        <v>0</v>
      </c>
      <c r="AE26" s="137">
        <v>0</v>
      </c>
      <c r="AF26" s="349">
        <v>0</v>
      </c>
      <c r="AG26" s="134">
        <v>0</v>
      </c>
      <c r="AH26" s="171">
        <v>0</v>
      </c>
      <c r="AI26" s="133">
        <v>0</v>
      </c>
      <c r="AJ26" s="139">
        <f t="shared" si="0"/>
        <v>5.2</v>
      </c>
      <c r="AK26" s="139">
        <f t="shared" si="1"/>
        <v>8.9</v>
      </c>
      <c r="AL26" s="139"/>
      <c r="AM26" s="83"/>
    </row>
    <row r="27" spans="1:39" s="77" customFormat="1" ht="13.8" x14ac:dyDescent="0.25">
      <c r="A27" s="71">
        <f t="shared" si="2"/>
        <v>17</v>
      </c>
      <c r="B27" s="103" t="s">
        <v>201</v>
      </c>
      <c r="C27" s="133">
        <v>11</v>
      </c>
      <c r="D27" s="148">
        <v>24.5</v>
      </c>
      <c r="E27" s="145">
        <v>26</v>
      </c>
      <c r="F27" s="135">
        <v>8</v>
      </c>
      <c r="G27" s="134">
        <v>13</v>
      </c>
      <c r="H27" s="138">
        <v>60</v>
      </c>
      <c r="I27" s="137">
        <v>9</v>
      </c>
      <c r="J27" s="193">
        <v>18</v>
      </c>
      <c r="K27" s="133">
        <v>70</v>
      </c>
      <c r="L27" s="134">
        <v>0</v>
      </c>
      <c r="M27" s="136">
        <v>15</v>
      </c>
      <c r="N27" s="147">
        <v>15</v>
      </c>
      <c r="O27" s="141">
        <v>25</v>
      </c>
      <c r="P27" s="212">
        <v>45</v>
      </c>
      <c r="Q27" s="133">
        <v>85</v>
      </c>
      <c r="R27" s="134"/>
      <c r="S27" s="134"/>
      <c r="T27" s="133">
        <v>55</v>
      </c>
      <c r="U27" s="134"/>
      <c r="V27" s="134"/>
      <c r="W27" s="347">
        <v>12.8</v>
      </c>
      <c r="X27" s="134">
        <v>6</v>
      </c>
      <c r="Y27" s="238">
        <v>15.71</v>
      </c>
      <c r="Z27" s="133"/>
      <c r="AA27" s="134">
        <v>20</v>
      </c>
      <c r="AB27" s="156">
        <v>35</v>
      </c>
      <c r="AC27" s="133"/>
      <c r="AD27" s="134">
        <v>0</v>
      </c>
      <c r="AE27" s="137">
        <v>0</v>
      </c>
      <c r="AF27" s="349">
        <v>12.8</v>
      </c>
      <c r="AG27" s="134">
        <v>10.6</v>
      </c>
      <c r="AH27" s="171">
        <v>10.6</v>
      </c>
      <c r="AI27" s="133">
        <v>45</v>
      </c>
      <c r="AJ27" s="139">
        <f t="shared" si="0"/>
        <v>10</v>
      </c>
      <c r="AK27" s="139">
        <f t="shared" si="1"/>
        <v>19.600000000000001</v>
      </c>
      <c r="AL27" s="139"/>
      <c r="AM27" s="83"/>
    </row>
    <row r="28" spans="1:39" s="77" customFormat="1" ht="13.8" x14ac:dyDescent="0.25">
      <c r="A28" s="71">
        <f t="shared" si="2"/>
        <v>18</v>
      </c>
      <c r="B28" s="104" t="s">
        <v>115</v>
      </c>
      <c r="C28" s="133">
        <v>16</v>
      </c>
      <c r="D28" s="148">
        <v>16</v>
      </c>
      <c r="E28" s="145">
        <v>16</v>
      </c>
      <c r="F28" s="135">
        <v>0</v>
      </c>
      <c r="G28" s="134">
        <v>0</v>
      </c>
      <c r="H28" s="147">
        <v>0</v>
      </c>
      <c r="I28" s="137">
        <v>14</v>
      </c>
      <c r="J28" s="193">
        <v>14</v>
      </c>
      <c r="K28" s="133">
        <v>69</v>
      </c>
      <c r="L28" s="134">
        <v>0</v>
      </c>
      <c r="M28" s="136">
        <v>0</v>
      </c>
      <c r="N28" s="147">
        <v>0</v>
      </c>
      <c r="O28" s="141">
        <v>25</v>
      </c>
      <c r="P28" s="212">
        <v>48</v>
      </c>
      <c r="Q28" s="133">
        <v>88</v>
      </c>
      <c r="R28" s="134"/>
      <c r="S28" s="134"/>
      <c r="T28" s="133">
        <v>55</v>
      </c>
      <c r="U28" s="134"/>
      <c r="V28" s="134"/>
      <c r="W28" s="347">
        <v>0</v>
      </c>
      <c r="X28" s="134">
        <v>0</v>
      </c>
      <c r="Y28" s="238">
        <v>0</v>
      </c>
      <c r="Z28" s="133"/>
      <c r="AA28" s="134">
        <v>20</v>
      </c>
      <c r="AB28" s="156">
        <v>25</v>
      </c>
      <c r="AC28" s="133"/>
      <c r="AD28" s="134">
        <v>0</v>
      </c>
      <c r="AE28" s="137">
        <v>0</v>
      </c>
      <c r="AF28" s="349">
        <v>0</v>
      </c>
      <c r="AG28" s="134">
        <v>0</v>
      </c>
      <c r="AH28" s="171">
        <v>0</v>
      </c>
      <c r="AI28" s="133">
        <v>0</v>
      </c>
      <c r="AJ28" s="139">
        <f t="shared" si="0"/>
        <v>8.3000000000000007</v>
      </c>
      <c r="AK28" s="139">
        <f t="shared" si="1"/>
        <v>11.4</v>
      </c>
      <c r="AL28" s="139"/>
      <c r="AM28" s="83"/>
    </row>
    <row r="29" spans="1:39" s="77" customFormat="1" ht="13.8" x14ac:dyDescent="0.25">
      <c r="A29" s="71">
        <f t="shared" si="2"/>
        <v>19</v>
      </c>
      <c r="B29" s="103" t="s">
        <v>202</v>
      </c>
      <c r="C29" s="133">
        <v>16</v>
      </c>
      <c r="D29" s="148">
        <v>50</v>
      </c>
      <c r="E29" s="134">
        <v>90</v>
      </c>
      <c r="F29" s="135">
        <v>20</v>
      </c>
      <c r="G29" s="134">
        <v>42</v>
      </c>
      <c r="H29" s="138">
        <v>68</v>
      </c>
      <c r="I29" s="137">
        <v>16</v>
      </c>
      <c r="J29" s="193">
        <v>35</v>
      </c>
      <c r="K29" s="133">
        <v>80</v>
      </c>
      <c r="L29" s="134">
        <v>4.5999999999999996</v>
      </c>
      <c r="M29" s="136">
        <v>31.4</v>
      </c>
      <c r="N29" s="138">
        <v>63.5</v>
      </c>
      <c r="O29" s="141">
        <v>25</v>
      </c>
      <c r="P29" s="212">
        <v>48</v>
      </c>
      <c r="Q29" s="133">
        <v>88</v>
      </c>
      <c r="R29" s="134"/>
      <c r="S29" s="134"/>
      <c r="T29" s="133">
        <v>95</v>
      </c>
      <c r="U29" s="134"/>
      <c r="V29" s="134"/>
      <c r="W29" s="133">
        <v>85</v>
      </c>
      <c r="X29" s="134">
        <v>23</v>
      </c>
      <c r="Y29" s="238">
        <v>44.46</v>
      </c>
      <c r="Z29" s="133"/>
      <c r="AA29" s="134">
        <v>20</v>
      </c>
      <c r="AB29" s="156">
        <v>45</v>
      </c>
      <c r="AC29" s="133"/>
      <c r="AD29" s="134">
        <v>10</v>
      </c>
      <c r="AE29" s="137">
        <v>34</v>
      </c>
      <c r="AF29" s="133">
        <v>69.099999999999994</v>
      </c>
      <c r="AG29" s="134">
        <v>23.8</v>
      </c>
      <c r="AH29" s="171">
        <v>29.700000000000003</v>
      </c>
      <c r="AI29" s="133">
        <v>70</v>
      </c>
      <c r="AJ29" s="139">
        <f t="shared" si="0"/>
        <v>17.600000000000001</v>
      </c>
      <c r="AK29" s="139">
        <f t="shared" si="1"/>
        <v>40</v>
      </c>
      <c r="AL29" s="139"/>
      <c r="AM29" s="83"/>
    </row>
    <row r="30" spans="1:39" s="77" customFormat="1" ht="13.8" x14ac:dyDescent="0.25">
      <c r="A30" s="71">
        <f t="shared" si="2"/>
        <v>20</v>
      </c>
      <c r="B30" s="103" t="s">
        <v>203</v>
      </c>
      <c r="C30" s="133">
        <v>16</v>
      </c>
      <c r="D30" s="148">
        <v>49</v>
      </c>
      <c r="E30" s="134">
        <v>96</v>
      </c>
      <c r="F30" s="135">
        <v>20</v>
      </c>
      <c r="G30" s="134">
        <v>42</v>
      </c>
      <c r="H30" s="138">
        <v>68</v>
      </c>
      <c r="I30" s="137">
        <v>13</v>
      </c>
      <c r="J30" s="193">
        <v>34</v>
      </c>
      <c r="K30" s="133">
        <v>89</v>
      </c>
      <c r="L30" s="134">
        <v>19.399999999999999</v>
      </c>
      <c r="M30" s="136">
        <v>34.4</v>
      </c>
      <c r="N30" s="138">
        <v>63.5</v>
      </c>
      <c r="O30" s="141">
        <v>25</v>
      </c>
      <c r="P30" s="212">
        <v>46</v>
      </c>
      <c r="Q30" s="133">
        <v>86</v>
      </c>
      <c r="R30" s="134"/>
      <c r="S30" s="134"/>
      <c r="T30" s="133">
        <v>95</v>
      </c>
      <c r="U30" s="134"/>
      <c r="V30" s="134"/>
      <c r="W30" s="133">
        <v>85</v>
      </c>
      <c r="X30" s="134">
        <v>24</v>
      </c>
      <c r="Y30" s="238">
        <v>47.8</v>
      </c>
      <c r="Z30" s="133"/>
      <c r="AA30" s="134">
        <v>23</v>
      </c>
      <c r="AB30" s="156">
        <v>48</v>
      </c>
      <c r="AC30" s="133"/>
      <c r="AD30" s="134">
        <v>10</v>
      </c>
      <c r="AE30" s="137">
        <v>32</v>
      </c>
      <c r="AF30" s="133">
        <v>67.099999999999994</v>
      </c>
      <c r="AG30" s="134">
        <v>24.2</v>
      </c>
      <c r="AH30" s="171">
        <v>45.9</v>
      </c>
      <c r="AI30" s="133">
        <v>70</v>
      </c>
      <c r="AJ30" s="139">
        <f t="shared" si="0"/>
        <v>19.399999999999999</v>
      </c>
      <c r="AK30" s="139">
        <f t="shared" si="1"/>
        <v>42.1</v>
      </c>
      <c r="AL30" s="139"/>
      <c r="AM30" s="83"/>
    </row>
    <row r="31" spans="1:39" s="77" customFormat="1" ht="13.8" x14ac:dyDescent="0.25">
      <c r="A31" s="71">
        <f t="shared" si="2"/>
        <v>21</v>
      </c>
      <c r="B31" s="103" t="s">
        <v>204</v>
      </c>
      <c r="C31" s="133">
        <v>16</v>
      </c>
      <c r="D31" s="148">
        <v>43</v>
      </c>
      <c r="E31" s="134">
        <v>85</v>
      </c>
      <c r="F31" s="135">
        <v>15</v>
      </c>
      <c r="G31" s="134">
        <v>30</v>
      </c>
      <c r="H31" s="138">
        <v>60</v>
      </c>
      <c r="I31" s="137">
        <v>2</v>
      </c>
      <c r="J31" s="193">
        <v>33</v>
      </c>
      <c r="K31" s="133">
        <v>70</v>
      </c>
      <c r="L31" s="134">
        <v>0</v>
      </c>
      <c r="M31" s="136">
        <v>31.4</v>
      </c>
      <c r="N31" s="147">
        <v>36.200000000000003</v>
      </c>
      <c r="O31" s="141">
        <v>25</v>
      </c>
      <c r="P31" s="212">
        <v>48</v>
      </c>
      <c r="Q31" s="133">
        <v>88</v>
      </c>
      <c r="R31" s="134"/>
      <c r="S31" s="134"/>
      <c r="T31" s="133">
        <v>95</v>
      </c>
      <c r="U31" s="134"/>
      <c r="V31" s="134"/>
      <c r="W31" s="133">
        <v>55</v>
      </c>
      <c r="X31" s="134">
        <v>24</v>
      </c>
      <c r="Y31" s="238">
        <v>45.08</v>
      </c>
      <c r="Z31" s="133"/>
      <c r="AA31" s="134">
        <v>23</v>
      </c>
      <c r="AB31" s="156">
        <v>38</v>
      </c>
      <c r="AC31" s="133"/>
      <c r="AD31" s="134">
        <v>8.8000000000000007</v>
      </c>
      <c r="AE31" s="137">
        <v>26.3</v>
      </c>
      <c r="AF31" s="133">
        <v>55</v>
      </c>
      <c r="AG31" s="134">
        <v>12.5</v>
      </c>
      <c r="AH31" s="171">
        <v>16.3</v>
      </c>
      <c r="AI31" s="133">
        <v>50</v>
      </c>
      <c r="AJ31" s="139">
        <f t="shared" si="0"/>
        <v>14</v>
      </c>
      <c r="AK31" s="139">
        <f t="shared" si="1"/>
        <v>34.6</v>
      </c>
      <c r="AL31" s="139"/>
      <c r="AM31" s="83"/>
    </row>
    <row r="32" spans="1:39" s="77" customFormat="1" ht="13.8" x14ac:dyDescent="0.25">
      <c r="A32" s="71">
        <f t="shared" si="2"/>
        <v>22</v>
      </c>
      <c r="B32" s="103" t="s">
        <v>205</v>
      </c>
      <c r="C32" s="133">
        <v>0</v>
      </c>
      <c r="D32" s="148">
        <v>0</v>
      </c>
      <c r="E32" s="145">
        <v>0</v>
      </c>
      <c r="F32" s="135">
        <v>20</v>
      </c>
      <c r="G32" s="134">
        <v>20</v>
      </c>
      <c r="H32" s="147">
        <v>20</v>
      </c>
      <c r="I32" s="137">
        <v>3</v>
      </c>
      <c r="J32" s="193">
        <v>9</v>
      </c>
      <c r="K32" s="347">
        <v>9</v>
      </c>
      <c r="L32" s="134">
        <v>0</v>
      </c>
      <c r="M32" s="136">
        <v>0</v>
      </c>
      <c r="N32" s="147">
        <v>0</v>
      </c>
      <c r="O32" s="141">
        <v>25</v>
      </c>
      <c r="P32" s="212">
        <v>48</v>
      </c>
      <c r="Q32" s="133">
        <v>88</v>
      </c>
      <c r="R32" s="134"/>
      <c r="S32" s="134"/>
      <c r="T32" s="133">
        <v>55</v>
      </c>
      <c r="U32" s="134"/>
      <c r="V32" s="134"/>
      <c r="W32" s="347">
        <v>0</v>
      </c>
      <c r="X32" s="134">
        <v>0</v>
      </c>
      <c r="Y32" s="238">
        <v>0</v>
      </c>
      <c r="Z32" s="133"/>
      <c r="AA32" s="134">
        <v>20</v>
      </c>
      <c r="AB32" s="156">
        <v>25</v>
      </c>
      <c r="AC32" s="133"/>
      <c r="AD32" s="134">
        <v>0</v>
      </c>
      <c r="AE32" s="137">
        <v>0</v>
      </c>
      <c r="AF32" s="349">
        <v>0</v>
      </c>
      <c r="AG32" s="134">
        <v>0</v>
      </c>
      <c r="AH32" s="171">
        <v>0</v>
      </c>
      <c r="AI32" s="133">
        <v>0</v>
      </c>
      <c r="AJ32" s="139">
        <f t="shared" si="0"/>
        <v>7.6</v>
      </c>
      <c r="AK32" s="139">
        <f t="shared" si="1"/>
        <v>11.3</v>
      </c>
      <c r="AL32" s="139"/>
      <c r="AM32" s="83"/>
    </row>
    <row r="33" spans="1:39" s="77" customFormat="1" ht="13.8" x14ac:dyDescent="0.25">
      <c r="A33" s="71">
        <f t="shared" si="2"/>
        <v>23</v>
      </c>
      <c r="B33" s="103" t="s">
        <v>206</v>
      </c>
      <c r="C33" s="133">
        <v>0</v>
      </c>
      <c r="D33" s="148">
        <v>13</v>
      </c>
      <c r="E33" s="134">
        <v>60</v>
      </c>
      <c r="F33" s="135">
        <v>0</v>
      </c>
      <c r="G33" s="134">
        <v>0</v>
      </c>
      <c r="H33" s="138">
        <v>60</v>
      </c>
      <c r="I33" s="137">
        <v>3</v>
      </c>
      <c r="J33" s="193">
        <v>9</v>
      </c>
      <c r="K33" s="133">
        <v>60</v>
      </c>
      <c r="L33" s="134">
        <v>0</v>
      </c>
      <c r="M33" s="136">
        <v>0</v>
      </c>
      <c r="N33" s="147">
        <v>0</v>
      </c>
      <c r="O33" s="141">
        <v>25</v>
      </c>
      <c r="P33" s="212">
        <v>48</v>
      </c>
      <c r="Q33" s="133">
        <v>88</v>
      </c>
      <c r="R33" s="134"/>
      <c r="S33" s="134"/>
      <c r="T33" s="133">
        <v>55</v>
      </c>
      <c r="U33" s="134"/>
      <c r="V33" s="134"/>
      <c r="W33" s="347">
        <v>0</v>
      </c>
      <c r="X33" s="134">
        <v>0</v>
      </c>
      <c r="Y33" s="238">
        <v>0</v>
      </c>
      <c r="Z33" s="133"/>
      <c r="AA33" s="134">
        <v>20</v>
      </c>
      <c r="AB33" s="156">
        <v>25</v>
      </c>
      <c r="AC33" s="133"/>
      <c r="AD33" s="134">
        <v>0</v>
      </c>
      <c r="AE33" s="137">
        <v>0</v>
      </c>
      <c r="AF33" s="349">
        <v>0</v>
      </c>
      <c r="AG33" s="134">
        <v>0</v>
      </c>
      <c r="AH33" s="171">
        <v>0</v>
      </c>
      <c r="AI33" s="133">
        <v>65</v>
      </c>
      <c r="AJ33" s="139">
        <f t="shared" si="0"/>
        <v>5.3</v>
      </c>
      <c r="AK33" s="139">
        <f t="shared" si="1"/>
        <v>10.6</v>
      </c>
      <c r="AL33" s="139"/>
      <c r="AM33" s="83"/>
    </row>
    <row r="34" spans="1:39" s="77" customFormat="1" ht="13.8" x14ac:dyDescent="0.25">
      <c r="A34" s="71">
        <f t="shared" si="2"/>
        <v>24</v>
      </c>
      <c r="B34" s="109" t="s">
        <v>197</v>
      </c>
      <c r="C34" s="133"/>
      <c r="D34" s="133"/>
      <c r="E34" s="145"/>
      <c r="F34" s="146"/>
      <c r="G34" s="134"/>
      <c r="H34" s="138"/>
      <c r="I34" s="134"/>
      <c r="J34" s="134"/>
      <c r="K34" s="133"/>
      <c r="L34" s="134"/>
      <c r="M34" s="136"/>
      <c r="N34" s="147"/>
      <c r="O34" s="134"/>
      <c r="P34" s="134"/>
      <c r="Q34" s="133"/>
      <c r="R34" s="134"/>
      <c r="S34" s="134"/>
      <c r="T34" s="133"/>
      <c r="U34" s="134"/>
      <c r="V34" s="134"/>
      <c r="W34" s="133"/>
      <c r="X34" s="134"/>
      <c r="Y34" s="134"/>
      <c r="Z34" s="133"/>
      <c r="AA34" s="134"/>
      <c r="AB34" s="134"/>
      <c r="AC34" s="133"/>
      <c r="AD34" s="134"/>
      <c r="AE34" s="134"/>
      <c r="AF34" s="133"/>
      <c r="AG34" s="134"/>
      <c r="AH34" s="134"/>
      <c r="AI34" s="133"/>
      <c r="AJ34" s="139"/>
      <c r="AK34" s="139"/>
      <c r="AL34" s="139" t="s">
        <v>358</v>
      </c>
      <c r="AM34" s="83"/>
    </row>
    <row r="35" spans="1:39" ht="39" customHeight="1" x14ac:dyDescent="0.25">
      <c r="A35" s="494" t="s">
        <v>10</v>
      </c>
      <c r="B35" s="495"/>
      <c r="C35" s="81"/>
      <c r="D35" s="81"/>
      <c r="E35" s="81"/>
      <c r="F35" s="113"/>
      <c r="G35" s="81"/>
      <c r="H35" s="356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2"/>
      <c r="AK35" s="82"/>
      <c r="AL35" s="82"/>
    </row>
    <row r="37" spans="1:39" x14ac:dyDescent="0.25">
      <c r="B37" s="67" t="s">
        <v>11</v>
      </c>
    </row>
    <row r="38" spans="1:39" x14ac:dyDescent="0.25">
      <c r="F38" s="68" t="s">
        <v>12</v>
      </c>
      <c r="P38" s="3" t="s">
        <v>13</v>
      </c>
    </row>
  </sheetData>
  <sortState ref="B11:AN32">
    <sortCondition ref="B11"/>
  </sortState>
  <mergeCells count="33">
    <mergeCell ref="X8:Z8"/>
    <mergeCell ref="U8:W8"/>
    <mergeCell ref="AG8:AI8"/>
    <mergeCell ref="R8:T8"/>
    <mergeCell ref="A35:B35"/>
    <mergeCell ref="A8:A9"/>
    <mergeCell ref="B8:B9"/>
    <mergeCell ref="C8:E8"/>
    <mergeCell ref="F8:H8"/>
    <mergeCell ref="I8:K8"/>
    <mergeCell ref="AD8:AF8"/>
    <mergeCell ref="AD9:AF9"/>
    <mergeCell ref="AM8:AO8"/>
    <mergeCell ref="C9:E9"/>
    <mergeCell ref="F9:H9"/>
    <mergeCell ref="I9:K9"/>
    <mergeCell ref="L9:N9"/>
    <mergeCell ref="O9:Q9"/>
    <mergeCell ref="X9:Z9"/>
    <mergeCell ref="AA9:AC9"/>
    <mergeCell ref="AG9:AI9"/>
    <mergeCell ref="AM9:AO9"/>
    <mergeCell ref="L8:N8"/>
    <mergeCell ref="O8:Q8"/>
    <mergeCell ref="U9:W9"/>
    <mergeCell ref="AA8:AC8"/>
    <mergeCell ref="R9:T9"/>
    <mergeCell ref="AJ8:AL9"/>
    <mergeCell ref="A1:AL1"/>
    <mergeCell ref="A2:AL2"/>
    <mergeCell ref="A3:L3"/>
    <mergeCell ref="A4:L4"/>
    <mergeCell ref="A5:L5"/>
  </mergeCells>
  <pageMargins left="0.3" right="0.2" top="0.17" bottom="0.18" header="0.23" footer="0.17"/>
  <pageSetup paperSize="9" scale="68" orientation="landscape" verticalDpi="0" r:id="rId1"/>
  <colBreaks count="1" manualBreakCount="1"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view="pageBreakPreview" topLeftCell="A7" zoomScale="76" zoomScaleNormal="100" zoomScaleSheetLayoutView="76" workbookViewId="0">
      <selection activeCell="AF34" sqref="AF34"/>
    </sheetView>
  </sheetViews>
  <sheetFormatPr defaultRowHeight="13.2" x14ac:dyDescent="0.25"/>
  <cols>
    <col min="1" max="1" width="3.44140625" style="68" customWidth="1"/>
    <col min="2" max="2" width="33.33203125" style="67" customWidth="1"/>
    <col min="3" max="3" width="4.5546875" style="68" customWidth="1"/>
    <col min="4" max="5" width="4.6640625" style="68" customWidth="1"/>
    <col min="6" max="6" width="4.5546875" style="68" customWidth="1"/>
    <col min="7" max="7" width="4.44140625" style="68" customWidth="1"/>
    <col min="8" max="8" width="4.5546875" style="68" customWidth="1"/>
    <col min="9" max="10" width="4.6640625" style="68" customWidth="1"/>
    <col min="11" max="11" width="4.109375" style="68" customWidth="1"/>
    <col min="12" max="14" width="4.6640625" style="68" customWidth="1"/>
    <col min="15" max="15" width="4.5546875" style="68" customWidth="1"/>
    <col min="16" max="19" width="4.6640625" style="68" customWidth="1"/>
    <col min="20" max="20" width="4.44140625" style="68" customWidth="1"/>
    <col min="21" max="22" width="4.6640625" style="68" customWidth="1"/>
    <col min="23" max="23" width="5.109375" style="68" customWidth="1"/>
    <col min="24" max="24" width="4.6640625" style="68" customWidth="1"/>
    <col min="25" max="25" width="4.5546875" style="68" customWidth="1"/>
    <col min="26" max="29" width="4.6640625" style="68" customWidth="1"/>
    <col min="30" max="30" width="5.109375" style="68" customWidth="1"/>
    <col min="31" max="32" width="4.6640625" style="68" customWidth="1"/>
    <col min="33" max="33" width="5.109375" style="68" customWidth="1"/>
    <col min="34" max="34" width="4.5546875" style="68" bestFit="1" customWidth="1"/>
    <col min="35" max="35" width="4.5546875" style="68" customWidth="1"/>
    <col min="36" max="37" width="4.6640625" style="69" customWidth="1"/>
    <col min="38" max="38" width="6" style="69" customWidth="1"/>
    <col min="39" max="39" width="6.33203125" style="67" customWidth="1"/>
    <col min="40" max="265" width="8.88671875" style="67"/>
    <col min="266" max="266" width="3.44140625" style="67" customWidth="1"/>
    <col min="267" max="267" width="37" style="67" customWidth="1"/>
    <col min="268" max="268" width="4.5546875" style="67" customWidth="1"/>
    <col min="269" max="269" width="5.33203125" style="67" customWidth="1"/>
    <col min="270" max="270" width="4.6640625" style="67" customWidth="1"/>
    <col min="271" max="271" width="4.5546875" style="67" customWidth="1"/>
    <col min="272" max="272" width="4.88671875" style="67" customWidth="1"/>
    <col min="273" max="273" width="4.5546875" style="67" customWidth="1"/>
    <col min="274" max="274" width="5" style="67" customWidth="1"/>
    <col min="275" max="275" width="5.109375" style="67" customWidth="1"/>
    <col min="276" max="276" width="4.109375" style="67" customWidth="1"/>
    <col min="277" max="279" width="4.6640625" style="67" customWidth="1"/>
    <col min="280" max="280" width="5.33203125" style="67" customWidth="1"/>
    <col min="281" max="282" width="5" style="67" customWidth="1"/>
    <col min="283" max="283" width="4.6640625" style="67" customWidth="1"/>
    <col min="284" max="284" width="4.5546875" style="67" customWidth="1"/>
    <col min="285" max="285" width="4.88671875" style="67" customWidth="1"/>
    <col min="286" max="287" width="4.6640625" style="67" customWidth="1"/>
    <col min="288" max="288" width="5.109375" style="67" customWidth="1"/>
    <col min="289" max="289" width="4.6640625" style="67" customWidth="1"/>
    <col min="290" max="290" width="4.5546875" style="67" bestFit="1" customWidth="1"/>
    <col min="291" max="291" width="4.5546875" style="67" customWidth="1"/>
    <col min="292" max="292" width="5.33203125" style="67" customWidth="1"/>
    <col min="293" max="293" width="5" style="67" customWidth="1"/>
    <col min="294" max="294" width="6" style="67" customWidth="1"/>
    <col min="295" max="295" width="6.33203125" style="67" customWidth="1"/>
    <col min="296" max="521" width="8.88671875" style="67"/>
    <col min="522" max="522" width="3.44140625" style="67" customWidth="1"/>
    <col min="523" max="523" width="37" style="67" customWidth="1"/>
    <col min="524" max="524" width="4.5546875" style="67" customWidth="1"/>
    <col min="525" max="525" width="5.33203125" style="67" customWidth="1"/>
    <col min="526" max="526" width="4.6640625" style="67" customWidth="1"/>
    <col min="527" max="527" width="4.5546875" style="67" customWidth="1"/>
    <col min="528" max="528" width="4.88671875" style="67" customWidth="1"/>
    <col min="529" max="529" width="4.5546875" style="67" customWidth="1"/>
    <col min="530" max="530" width="5" style="67" customWidth="1"/>
    <col min="531" max="531" width="5.109375" style="67" customWidth="1"/>
    <col min="532" max="532" width="4.109375" style="67" customWidth="1"/>
    <col min="533" max="535" width="4.6640625" style="67" customWidth="1"/>
    <col min="536" max="536" width="5.33203125" style="67" customWidth="1"/>
    <col min="537" max="538" width="5" style="67" customWidth="1"/>
    <col min="539" max="539" width="4.6640625" style="67" customWidth="1"/>
    <col min="540" max="540" width="4.5546875" style="67" customWidth="1"/>
    <col min="541" max="541" width="4.88671875" style="67" customWidth="1"/>
    <col min="542" max="543" width="4.6640625" style="67" customWidth="1"/>
    <col min="544" max="544" width="5.109375" style="67" customWidth="1"/>
    <col min="545" max="545" width="4.6640625" style="67" customWidth="1"/>
    <col min="546" max="546" width="4.5546875" style="67" bestFit="1" customWidth="1"/>
    <col min="547" max="547" width="4.5546875" style="67" customWidth="1"/>
    <col min="548" max="548" width="5.33203125" style="67" customWidth="1"/>
    <col min="549" max="549" width="5" style="67" customWidth="1"/>
    <col min="550" max="550" width="6" style="67" customWidth="1"/>
    <col min="551" max="551" width="6.33203125" style="67" customWidth="1"/>
    <col min="552" max="777" width="8.88671875" style="67"/>
    <col min="778" max="778" width="3.44140625" style="67" customWidth="1"/>
    <col min="779" max="779" width="37" style="67" customWidth="1"/>
    <col min="780" max="780" width="4.5546875" style="67" customWidth="1"/>
    <col min="781" max="781" width="5.33203125" style="67" customWidth="1"/>
    <col min="782" max="782" width="4.6640625" style="67" customWidth="1"/>
    <col min="783" max="783" width="4.5546875" style="67" customWidth="1"/>
    <col min="784" max="784" width="4.88671875" style="67" customWidth="1"/>
    <col min="785" max="785" width="4.5546875" style="67" customWidth="1"/>
    <col min="786" max="786" width="5" style="67" customWidth="1"/>
    <col min="787" max="787" width="5.109375" style="67" customWidth="1"/>
    <col min="788" max="788" width="4.109375" style="67" customWidth="1"/>
    <col min="789" max="791" width="4.6640625" style="67" customWidth="1"/>
    <col min="792" max="792" width="5.33203125" style="67" customWidth="1"/>
    <col min="793" max="794" width="5" style="67" customWidth="1"/>
    <col min="795" max="795" width="4.6640625" style="67" customWidth="1"/>
    <col min="796" max="796" width="4.5546875" style="67" customWidth="1"/>
    <col min="797" max="797" width="4.88671875" style="67" customWidth="1"/>
    <col min="798" max="799" width="4.6640625" style="67" customWidth="1"/>
    <col min="800" max="800" width="5.109375" style="67" customWidth="1"/>
    <col min="801" max="801" width="4.6640625" style="67" customWidth="1"/>
    <col min="802" max="802" width="4.5546875" style="67" bestFit="1" customWidth="1"/>
    <col min="803" max="803" width="4.5546875" style="67" customWidth="1"/>
    <col min="804" max="804" width="5.33203125" style="67" customWidth="1"/>
    <col min="805" max="805" width="5" style="67" customWidth="1"/>
    <col min="806" max="806" width="6" style="67" customWidth="1"/>
    <col min="807" max="807" width="6.33203125" style="67" customWidth="1"/>
    <col min="808" max="1033" width="8.88671875" style="67"/>
    <col min="1034" max="1034" width="3.44140625" style="67" customWidth="1"/>
    <col min="1035" max="1035" width="37" style="67" customWidth="1"/>
    <col min="1036" max="1036" width="4.5546875" style="67" customWidth="1"/>
    <col min="1037" max="1037" width="5.33203125" style="67" customWidth="1"/>
    <col min="1038" max="1038" width="4.6640625" style="67" customWidth="1"/>
    <col min="1039" max="1039" width="4.5546875" style="67" customWidth="1"/>
    <col min="1040" max="1040" width="4.88671875" style="67" customWidth="1"/>
    <col min="1041" max="1041" width="4.5546875" style="67" customWidth="1"/>
    <col min="1042" max="1042" width="5" style="67" customWidth="1"/>
    <col min="1043" max="1043" width="5.109375" style="67" customWidth="1"/>
    <col min="1044" max="1044" width="4.109375" style="67" customWidth="1"/>
    <col min="1045" max="1047" width="4.6640625" style="67" customWidth="1"/>
    <col min="1048" max="1048" width="5.33203125" style="67" customWidth="1"/>
    <col min="1049" max="1050" width="5" style="67" customWidth="1"/>
    <col min="1051" max="1051" width="4.6640625" style="67" customWidth="1"/>
    <col min="1052" max="1052" width="4.5546875" style="67" customWidth="1"/>
    <col min="1053" max="1053" width="4.88671875" style="67" customWidth="1"/>
    <col min="1054" max="1055" width="4.6640625" style="67" customWidth="1"/>
    <col min="1056" max="1056" width="5.109375" style="67" customWidth="1"/>
    <col min="1057" max="1057" width="4.6640625" style="67" customWidth="1"/>
    <col min="1058" max="1058" width="4.5546875" style="67" bestFit="1" customWidth="1"/>
    <col min="1059" max="1059" width="4.5546875" style="67" customWidth="1"/>
    <col min="1060" max="1060" width="5.33203125" style="67" customWidth="1"/>
    <col min="1061" max="1061" width="5" style="67" customWidth="1"/>
    <col min="1062" max="1062" width="6" style="67" customWidth="1"/>
    <col min="1063" max="1063" width="6.33203125" style="67" customWidth="1"/>
    <col min="1064" max="1289" width="8.88671875" style="67"/>
    <col min="1290" max="1290" width="3.44140625" style="67" customWidth="1"/>
    <col min="1291" max="1291" width="37" style="67" customWidth="1"/>
    <col min="1292" max="1292" width="4.5546875" style="67" customWidth="1"/>
    <col min="1293" max="1293" width="5.33203125" style="67" customWidth="1"/>
    <col min="1294" max="1294" width="4.6640625" style="67" customWidth="1"/>
    <col min="1295" max="1295" width="4.5546875" style="67" customWidth="1"/>
    <col min="1296" max="1296" width="4.88671875" style="67" customWidth="1"/>
    <col min="1297" max="1297" width="4.5546875" style="67" customWidth="1"/>
    <col min="1298" max="1298" width="5" style="67" customWidth="1"/>
    <col min="1299" max="1299" width="5.109375" style="67" customWidth="1"/>
    <col min="1300" max="1300" width="4.109375" style="67" customWidth="1"/>
    <col min="1301" max="1303" width="4.6640625" style="67" customWidth="1"/>
    <col min="1304" max="1304" width="5.33203125" style="67" customWidth="1"/>
    <col min="1305" max="1306" width="5" style="67" customWidth="1"/>
    <col min="1307" max="1307" width="4.6640625" style="67" customWidth="1"/>
    <col min="1308" max="1308" width="4.5546875" style="67" customWidth="1"/>
    <col min="1309" max="1309" width="4.88671875" style="67" customWidth="1"/>
    <col min="1310" max="1311" width="4.6640625" style="67" customWidth="1"/>
    <col min="1312" max="1312" width="5.109375" style="67" customWidth="1"/>
    <col min="1313" max="1313" width="4.6640625" style="67" customWidth="1"/>
    <col min="1314" max="1314" width="4.5546875" style="67" bestFit="1" customWidth="1"/>
    <col min="1315" max="1315" width="4.5546875" style="67" customWidth="1"/>
    <col min="1316" max="1316" width="5.33203125" style="67" customWidth="1"/>
    <col min="1317" max="1317" width="5" style="67" customWidth="1"/>
    <col min="1318" max="1318" width="6" style="67" customWidth="1"/>
    <col min="1319" max="1319" width="6.33203125" style="67" customWidth="1"/>
    <col min="1320" max="1545" width="8.88671875" style="67"/>
    <col min="1546" max="1546" width="3.44140625" style="67" customWidth="1"/>
    <col min="1547" max="1547" width="37" style="67" customWidth="1"/>
    <col min="1548" max="1548" width="4.5546875" style="67" customWidth="1"/>
    <col min="1549" max="1549" width="5.33203125" style="67" customWidth="1"/>
    <col min="1550" max="1550" width="4.6640625" style="67" customWidth="1"/>
    <col min="1551" max="1551" width="4.5546875" style="67" customWidth="1"/>
    <col min="1552" max="1552" width="4.88671875" style="67" customWidth="1"/>
    <col min="1553" max="1553" width="4.5546875" style="67" customWidth="1"/>
    <col min="1554" max="1554" width="5" style="67" customWidth="1"/>
    <col min="1555" max="1555" width="5.109375" style="67" customWidth="1"/>
    <col min="1556" max="1556" width="4.109375" style="67" customWidth="1"/>
    <col min="1557" max="1559" width="4.6640625" style="67" customWidth="1"/>
    <col min="1560" max="1560" width="5.33203125" style="67" customWidth="1"/>
    <col min="1561" max="1562" width="5" style="67" customWidth="1"/>
    <col min="1563" max="1563" width="4.6640625" style="67" customWidth="1"/>
    <col min="1564" max="1564" width="4.5546875" style="67" customWidth="1"/>
    <col min="1565" max="1565" width="4.88671875" style="67" customWidth="1"/>
    <col min="1566" max="1567" width="4.6640625" style="67" customWidth="1"/>
    <col min="1568" max="1568" width="5.109375" style="67" customWidth="1"/>
    <col min="1569" max="1569" width="4.6640625" style="67" customWidth="1"/>
    <col min="1570" max="1570" width="4.5546875" style="67" bestFit="1" customWidth="1"/>
    <col min="1571" max="1571" width="4.5546875" style="67" customWidth="1"/>
    <col min="1572" max="1572" width="5.33203125" style="67" customWidth="1"/>
    <col min="1573" max="1573" width="5" style="67" customWidth="1"/>
    <col min="1574" max="1574" width="6" style="67" customWidth="1"/>
    <col min="1575" max="1575" width="6.33203125" style="67" customWidth="1"/>
    <col min="1576" max="1801" width="8.88671875" style="67"/>
    <col min="1802" max="1802" width="3.44140625" style="67" customWidth="1"/>
    <col min="1803" max="1803" width="37" style="67" customWidth="1"/>
    <col min="1804" max="1804" width="4.5546875" style="67" customWidth="1"/>
    <col min="1805" max="1805" width="5.33203125" style="67" customWidth="1"/>
    <col min="1806" max="1806" width="4.6640625" style="67" customWidth="1"/>
    <col min="1807" max="1807" width="4.5546875" style="67" customWidth="1"/>
    <col min="1808" max="1808" width="4.88671875" style="67" customWidth="1"/>
    <col min="1809" max="1809" width="4.5546875" style="67" customWidth="1"/>
    <col min="1810" max="1810" width="5" style="67" customWidth="1"/>
    <col min="1811" max="1811" width="5.109375" style="67" customWidth="1"/>
    <col min="1812" max="1812" width="4.109375" style="67" customWidth="1"/>
    <col min="1813" max="1815" width="4.6640625" style="67" customWidth="1"/>
    <col min="1816" max="1816" width="5.33203125" style="67" customWidth="1"/>
    <col min="1817" max="1818" width="5" style="67" customWidth="1"/>
    <col min="1819" max="1819" width="4.6640625" style="67" customWidth="1"/>
    <col min="1820" max="1820" width="4.5546875" style="67" customWidth="1"/>
    <col min="1821" max="1821" width="4.88671875" style="67" customWidth="1"/>
    <col min="1822" max="1823" width="4.6640625" style="67" customWidth="1"/>
    <col min="1824" max="1824" width="5.109375" style="67" customWidth="1"/>
    <col min="1825" max="1825" width="4.6640625" style="67" customWidth="1"/>
    <col min="1826" max="1826" width="4.5546875" style="67" bestFit="1" customWidth="1"/>
    <col min="1827" max="1827" width="4.5546875" style="67" customWidth="1"/>
    <col min="1828" max="1828" width="5.33203125" style="67" customWidth="1"/>
    <col min="1829" max="1829" width="5" style="67" customWidth="1"/>
    <col min="1830" max="1830" width="6" style="67" customWidth="1"/>
    <col min="1831" max="1831" width="6.33203125" style="67" customWidth="1"/>
    <col min="1832" max="2057" width="8.88671875" style="67"/>
    <col min="2058" max="2058" width="3.44140625" style="67" customWidth="1"/>
    <col min="2059" max="2059" width="37" style="67" customWidth="1"/>
    <col min="2060" max="2060" width="4.5546875" style="67" customWidth="1"/>
    <col min="2061" max="2061" width="5.33203125" style="67" customWidth="1"/>
    <col min="2062" max="2062" width="4.6640625" style="67" customWidth="1"/>
    <col min="2063" max="2063" width="4.5546875" style="67" customWidth="1"/>
    <col min="2064" max="2064" width="4.88671875" style="67" customWidth="1"/>
    <col min="2065" max="2065" width="4.5546875" style="67" customWidth="1"/>
    <col min="2066" max="2066" width="5" style="67" customWidth="1"/>
    <col min="2067" max="2067" width="5.109375" style="67" customWidth="1"/>
    <col min="2068" max="2068" width="4.109375" style="67" customWidth="1"/>
    <col min="2069" max="2071" width="4.6640625" style="67" customWidth="1"/>
    <col min="2072" max="2072" width="5.33203125" style="67" customWidth="1"/>
    <col min="2073" max="2074" width="5" style="67" customWidth="1"/>
    <col min="2075" max="2075" width="4.6640625" style="67" customWidth="1"/>
    <col min="2076" max="2076" width="4.5546875" style="67" customWidth="1"/>
    <col min="2077" max="2077" width="4.88671875" style="67" customWidth="1"/>
    <col min="2078" max="2079" width="4.6640625" style="67" customWidth="1"/>
    <col min="2080" max="2080" width="5.109375" style="67" customWidth="1"/>
    <col min="2081" max="2081" width="4.6640625" style="67" customWidth="1"/>
    <col min="2082" max="2082" width="4.5546875" style="67" bestFit="1" customWidth="1"/>
    <col min="2083" max="2083" width="4.5546875" style="67" customWidth="1"/>
    <col min="2084" max="2084" width="5.33203125" style="67" customWidth="1"/>
    <col min="2085" max="2085" width="5" style="67" customWidth="1"/>
    <col min="2086" max="2086" width="6" style="67" customWidth="1"/>
    <col min="2087" max="2087" width="6.33203125" style="67" customWidth="1"/>
    <col min="2088" max="2313" width="8.88671875" style="67"/>
    <col min="2314" max="2314" width="3.44140625" style="67" customWidth="1"/>
    <col min="2315" max="2315" width="37" style="67" customWidth="1"/>
    <col min="2316" max="2316" width="4.5546875" style="67" customWidth="1"/>
    <col min="2317" max="2317" width="5.33203125" style="67" customWidth="1"/>
    <col min="2318" max="2318" width="4.6640625" style="67" customWidth="1"/>
    <col min="2319" max="2319" width="4.5546875" style="67" customWidth="1"/>
    <col min="2320" max="2320" width="4.88671875" style="67" customWidth="1"/>
    <col min="2321" max="2321" width="4.5546875" style="67" customWidth="1"/>
    <col min="2322" max="2322" width="5" style="67" customWidth="1"/>
    <col min="2323" max="2323" width="5.109375" style="67" customWidth="1"/>
    <col min="2324" max="2324" width="4.109375" style="67" customWidth="1"/>
    <col min="2325" max="2327" width="4.6640625" style="67" customWidth="1"/>
    <col min="2328" max="2328" width="5.33203125" style="67" customWidth="1"/>
    <col min="2329" max="2330" width="5" style="67" customWidth="1"/>
    <col min="2331" max="2331" width="4.6640625" style="67" customWidth="1"/>
    <col min="2332" max="2332" width="4.5546875" style="67" customWidth="1"/>
    <col min="2333" max="2333" width="4.88671875" style="67" customWidth="1"/>
    <col min="2334" max="2335" width="4.6640625" style="67" customWidth="1"/>
    <col min="2336" max="2336" width="5.109375" style="67" customWidth="1"/>
    <col min="2337" max="2337" width="4.6640625" style="67" customWidth="1"/>
    <col min="2338" max="2338" width="4.5546875" style="67" bestFit="1" customWidth="1"/>
    <col min="2339" max="2339" width="4.5546875" style="67" customWidth="1"/>
    <col min="2340" max="2340" width="5.33203125" style="67" customWidth="1"/>
    <col min="2341" max="2341" width="5" style="67" customWidth="1"/>
    <col min="2342" max="2342" width="6" style="67" customWidth="1"/>
    <col min="2343" max="2343" width="6.33203125" style="67" customWidth="1"/>
    <col min="2344" max="2569" width="8.88671875" style="67"/>
    <col min="2570" max="2570" width="3.44140625" style="67" customWidth="1"/>
    <col min="2571" max="2571" width="37" style="67" customWidth="1"/>
    <col min="2572" max="2572" width="4.5546875" style="67" customWidth="1"/>
    <col min="2573" max="2573" width="5.33203125" style="67" customWidth="1"/>
    <col min="2574" max="2574" width="4.6640625" style="67" customWidth="1"/>
    <col min="2575" max="2575" width="4.5546875" style="67" customWidth="1"/>
    <col min="2576" max="2576" width="4.88671875" style="67" customWidth="1"/>
    <col min="2577" max="2577" width="4.5546875" style="67" customWidth="1"/>
    <col min="2578" max="2578" width="5" style="67" customWidth="1"/>
    <col min="2579" max="2579" width="5.109375" style="67" customWidth="1"/>
    <col min="2580" max="2580" width="4.109375" style="67" customWidth="1"/>
    <col min="2581" max="2583" width="4.6640625" style="67" customWidth="1"/>
    <col min="2584" max="2584" width="5.33203125" style="67" customWidth="1"/>
    <col min="2585" max="2586" width="5" style="67" customWidth="1"/>
    <col min="2587" max="2587" width="4.6640625" style="67" customWidth="1"/>
    <col min="2588" max="2588" width="4.5546875" style="67" customWidth="1"/>
    <col min="2589" max="2589" width="4.88671875" style="67" customWidth="1"/>
    <col min="2590" max="2591" width="4.6640625" style="67" customWidth="1"/>
    <col min="2592" max="2592" width="5.109375" style="67" customWidth="1"/>
    <col min="2593" max="2593" width="4.6640625" style="67" customWidth="1"/>
    <col min="2594" max="2594" width="4.5546875" style="67" bestFit="1" customWidth="1"/>
    <col min="2595" max="2595" width="4.5546875" style="67" customWidth="1"/>
    <col min="2596" max="2596" width="5.33203125" style="67" customWidth="1"/>
    <col min="2597" max="2597" width="5" style="67" customWidth="1"/>
    <col min="2598" max="2598" width="6" style="67" customWidth="1"/>
    <col min="2599" max="2599" width="6.33203125" style="67" customWidth="1"/>
    <col min="2600" max="2825" width="8.88671875" style="67"/>
    <col min="2826" max="2826" width="3.44140625" style="67" customWidth="1"/>
    <col min="2827" max="2827" width="37" style="67" customWidth="1"/>
    <col min="2828" max="2828" width="4.5546875" style="67" customWidth="1"/>
    <col min="2829" max="2829" width="5.33203125" style="67" customWidth="1"/>
    <col min="2830" max="2830" width="4.6640625" style="67" customWidth="1"/>
    <col min="2831" max="2831" width="4.5546875" style="67" customWidth="1"/>
    <col min="2832" max="2832" width="4.88671875" style="67" customWidth="1"/>
    <col min="2833" max="2833" width="4.5546875" style="67" customWidth="1"/>
    <col min="2834" max="2834" width="5" style="67" customWidth="1"/>
    <col min="2835" max="2835" width="5.109375" style="67" customWidth="1"/>
    <col min="2836" max="2836" width="4.109375" style="67" customWidth="1"/>
    <col min="2837" max="2839" width="4.6640625" style="67" customWidth="1"/>
    <col min="2840" max="2840" width="5.33203125" style="67" customWidth="1"/>
    <col min="2841" max="2842" width="5" style="67" customWidth="1"/>
    <col min="2843" max="2843" width="4.6640625" style="67" customWidth="1"/>
    <col min="2844" max="2844" width="4.5546875" style="67" customWidth="1"/>
    <col min="2845" max="2845" width="4.88671875" style="67" customWidth="1"/>
    <col min="2846" max="2847" width="4.6640625" style="67" customWidth="1"/>
    <col min="2848" max="2848" width="5.109375" style="67" customWidth="1"/>
    <col min="2849" max="2849" width="4.6640625" style="67" customWidth="1"/>
    <col min="2850" max="2850" width="4.5546875" style="67" bestFit="1" customWidth="1"/>
    <col min="2851" max="2851" width="4.5546875" style="67" customWidth="1"/>
    <col min="2852" max="2852" width="5.33203125" style="67" customWidth="1"/>
    <col min="2853" max="2853" width="5" style="67" customWidth="1"/>
    <col min="2854" max="2854" width="6" style="67" customWidth="1"/>
    <col min="2855" max="2855" width="6.33203125" style="67" customWidth="1"/>
    <col min="2856" max="3081" width="8.88671875" style="67"/>
    <col min="3082" max="3082" width="3.44140625" style="67" customWidth="1"/>
    <col min="3083" max="3083" width="37" style="67" customWidth="1"/>
    <col min="3084" max="3084" width="4.5546875" style="67" customWidth="1"/>
    <col min="3085" max="3085" width="5.33203125" style="67" customWidth="1"/>
    <col min="3086" max="3086" width="4.6640625" style="67" customWidth="1"/>
    <col min="3087" max="3087" width="4.5546875" style="67" customWidth="1"/>
    <col min="3088" max="3088" width="4.88671875" style="67" customWidth="1"/>
    <col min="3089" max="3089" width="4.5546875" style="67" customWidth="1"/>
    <col min="3090" max="3090" width="5" style="67" customWidth="1"/>
    <col min="3091" max="3091" width="5.109375" style="67" customWidth="1"/>
    <col min="3092" max="3092" width="4.109375" style="67" customWidth="1"/>
    <col min="3093" max="3095" width="4.6640625" style="67" customWidth="1"/>
    <col min="3096" max="3096" width="5.33203125" style="67" customWidth="1"/>
    <col min="3097" max="3098" width="5" style="67" customWidth="1"/>
    <col min="3099" max="3099" width="4.6640625" style="67" customWidth="1"/>
    <col min="3100" max="3100" width="4.5546875" style="67" customWidth="1"/>
    <col min="3101" max="3101" width="4.88671875" style="67" customWidth="1"/>
    <col min="3102" max="3103" width="4.6640625" style="67" customWidth="1"/>
    <col min="3104" max="3104" width="5.109375" style="67" customWidth="1"/>
    <col min="3105" max="3105" width="4.6640625" style="67" customWidth="1"/>
    <col min="3106" max="3106" width="4.5546875" style="67" bestFit="1" customWidth="1"/>
    <col min="3107" max="3107" width="4.5546875" style="67" customWidth="1"/>
    <col min="3108" max="3108" width="5.33203125" style="67" customWidth="1"/>
    <col min="3109" max="3109" width="5" style="67" customWidth="1"/>
    <col min="3110" max="3110" width="6" style="67" customWidth="1"/>
    <col min="3111" max="3111" width="6.33203125" style="67" customWidth="1"/>
    <col min="3112" max="3337" width="8.88671875" style="67"/>
    <col min="3338" max="3338" width="3.44140625" style="67" customWidth="1"/>
    <col min="3339" max="3339" width="37" style="67" customWidth="1"/>
    <col min="3340" max="3340" width="4.5546875" style="67" customWidth="1"/>
    <col min="3341" max="3341" width="5.33203125" style="67" customWidth="1"/>
    <col min="3342" max="3342" width="4.6640625" style="67" customWidth="1"/>
    <col min="3343" max="3343" width="4.5546875" style="67" customWidth="1"/>
    <col min="3344" max="3344" width="4.88671875" style="67" customWidth="1"/>
    <col min="3345" max="3345" width="4.5546875" style="67" customWidth="1"/>
    <col min="3346" max="3346" width="5" style="67" customWidth="1"/>
    <col min="3347" max="3347" width="5.109375" style="67" customWidth="1"/>
    <col min="3348" max="3348" width="4.109375" style="67" customWidth="1"/>
    <col min="3349" max="3351" width="4.6640625" style="67" customWidth="1"/>
    <col min="3352" max="3352" width="5.33203125" style="67" customWidth="1"/>
    <col min="3353" max="3354" width="5" style="67" customWidth="1"/>
    <col min="3355" max="3355" width="4.6640625" style="67" customWidth="1"/>
    <col min="3356" max="3356" width="4.5546875" style="67" customWidth="1"/>
    <col min="3357" max="3357" width="4.88671875" style="67" customWidth="1"/>
    <col min="3358" max="3359" width="4.6640625" style="67" customWidth="1"/>
    <col min="3360" max="3360" width="5.109375" style="67" customWidth="1"/>
    <col min="3361" max="3361" width="4.6640625" style="67" customWidth="1"/>
    <col min="3362" max="3362" width="4.5546875" style="67" bestFit="1" customWidth="1"/>
    <col min="3363" max="3363" width="4.5546875" style="67" customWidth="1"/>
    <col min="3364" max="3364" width="5.33203125" style="67" customWidth="1"/>
    <col min="3365" max="3365" width="5" style="67" customWidth="1"/>
    <col min="3366" max="3366" width="6" style="67" customWidth="1"/>
    <col min="3367" max="3367" width="6.33203125" style="67" customWidth="1"/>
    <col min="3368" max="3593" width="8.88671875" style="67"/>
    <col min="3594" max="3594" width="3.44140625" style="67" customWidth="1"/>
    <col min="3595" max="3595" width="37" style="67" customWidth="1"/>
    <col min="3596" max="3596" width="4.5546875" style="67" customWidth="1"/>
    <col min="3597" max="3597" width="5.33203125" style="67" customWidth="1"/>
    <col min="3598" max="3598" width="4.6640625" style="67" customWidth="1"/>
    <col min="3599" max="3599" width="4.5546875" style="67" customWidth="1"/>
    <col min="3600" max="3600" width="4.88671875" style="67" customWidth="1"/>
    <col min="3601" max="3601" width="4.5546875" style="67" customWidth="1"/>
    <col min="3602" max="3602" width="5" style="67" customWidth="1"/>
    <col min="3603" max="3603" width="5.109375" style="67" customWidth="1"/>
    <col min="3604" max="3604" width="4.109375" style="67" customWidth="1"/>
    <col min="3605" max="3607" width="4.6640625" style="67" customWidth="1"/>
    <col min="3608" max="3608" width="5.33203125" style="67" customWidth="1"/>
    <col min="3609" max="3610" width="5" style="67" customWidth="1"/>
    <col min="3611" max="3611" width="4.6640625" style="67" customWidth="1"/>
    <col min="3612" max="3612" width="4.5546875" style="67" customWidth="1"/>
    <col min="3613" max="3613" width="4.88671875" style="67" customWidth="1"/>
    <col min="3614" max="3615" width="4.6640625" style="67" customWidth="1"/>
    <col min="3616" max="3616" width="5.109375" style="67" customWidth="1"/>
    <col min="3617" max="3617" width="4.6640625" style="67" customWidth="1"/>
    <col min="3618" max="3618" width="4.5546875" style="67" bestFit="1" customWidth="1"/>
    <col min="3619" max="3619" width="4.5546875" style="67" customWidth="1"/>
    <col min="3620" max="3620" width="5.33203125" style="67" customWidth="1"/>
    <col min="3621" max="3621" width="5" style="67" customWidth="1"/>
    <col min="3622" max="3622" width="6" style="67" customWidth="1"/>
    <col min="3623" max="3623" width="6.33203125" style="67" customWidth="1"/>
    <col min="3624" max="3849" width="8.88671875" style="67"/>
    <col min="3850" max="3850" width="3.44140625" style="67" customWidth="1"/>
    <col min="3851" max="3851" width="37" style="67" customWidth="1"/>
    <col min="3852" max="3852" width="4.5546875" style="67" customWidth="1"/>
    <col min="3853" max="3853" width="5.33203125" style="67" customWidth="1"/>
    <col min="3854" max="3854" width="4.6640625" style="67" customWidth="1"/>
    <col min="3855" max="3855" width="4.5546875" style="67" customWidth="1"/>
    <col min="3856" max="3856" width="4.88671875" style="67" customWidth="1"/>
    <col min="3857" max="3857" width="4.5546875" style="67" customWidth="1"/>
    <col min="3858" max="3858" width="5" style="67" customWidth="1"/>
    <col min="3859" max="3859" width="5.109375" style="67" customWidth="1"/>
    <col min="3860" max="3860" width="4.109375" style="67" customWidth="1"/>
    <col min="3861" max="3863" width="4.6640625" style="67" customWidth="1"/>
    <col min="3864" max="3864" width="5.33203125" style="67" customWidth="1"/>
    <col min="3865" max="3866" width="5" style="67" customWidth="1"/>
    <col min="3867" max="3867" width="4.6640625" style="67" customWidth="1"/>
    <col min="3868" max="3868" width="4.5546875" style="67" customWidth="1"/>
    <col min="3869" max="3869" width="4.88671875" style="67" customWidth="1"/>
    <col min="3870" max="3871" width="4.6640625" style="67" customWidth="1"/>
    <col min="3872" max="3872" width="5.109375" style="67" customWidth="1"/>
    <col min="3873" max="3873" width="4.6640625" style="67" customWidth="1"/>
    <col min="3874" max="3874" width="4.5546875" style="67" bestFit="1" customWidth="1"/>
    <col min="3875" max="3875" width="4.5546875" style="67" customWidth="1"/>
    <col min="3876" max="3876" width="5.33203125" style="67" customWidth="1"/>
    <col min="3877" max="3877" width="5" style="67" customWidth="1"/>
    <col min="3878" max="3878" width="6" style="67" customWidth="1"/>
    <col min="3879" max="3879" width="6.33203125" style="67" customWidth="1"/>
    <col min="3880" max="4105" width="8.88671875" style="67"/>
    <col min="4106" max="4106" width="3.44140625" style="67" customWidth="1"/>
    <col min="4107" max="4107" width="37" style="67" customWidth="1"/>
    <col min="4108" max="4108" width="4.5546875" style="67" customWidth="1"/>
    <col min="4109" max="4109" width="5.33203125" style="67" customWidth="1"/>
    <col min="4110" max="4110" width="4.6640625" style="67" customWidth="1"/>
    <col min="4111" max="4111" width="4.5546875" style="67" customWidth="1"/>
    <col min="4112" max="4112" width="4.88671875" style="67" customWidth="1"/>
    <col min="4113" max="4113" width="4.5546875" style="67" customWidth="1"/>
    <col min="4114" max="4114" width="5" style="67" customWidth="1"/>
    <col min="4115" max="4115" width="5.109375" style="67" customWidth="1"/>
    <col min="4116" max="4116" width="4.109375" style="67" customWidth="1"/>
    <col min="4117" max="4119" width="4.6640625" style="67" customWidth="1"/>
    <col min="4120" max="4120" width="5.33203125" style="67" customWidth="1"/>
    <col min="4121" max="4122" width="5" style="67" customWidth="1"/>
    <col min="4123" max="4123" width="4.6640625" style="67" customWidth="1"/>
    <col min="4124" max="4124" width="4.5546875" style="67" customWidth="1"/>
    <col min="4125" max="4125" width="4.88671875" style="67" customWidth="1"/>
    <col min="4126" max="4127" width="4.6640625" style="67" customWidth="1"/>
    <col min="4128" max="4128" width="5.109375" style="67" customWidth="1"/>
    <col min="4129" max="4129" width="4.6640625" style="67" customWidth="1"/>
    <col min="4130" max="4130" width="4.5546875" style="67" bestFit="1" customWidth="1"/>
    <col min="4131" max="4131" width="4.5546875" style="67" customWidth="1"/>
    <col min="4132" max="4132" width="5.33203125" style="67" customWidth="1"/>
    <col min="4133" max="4133" width="5" style="67" customWidth="1"/>
    <col min="4134" max="4134" width="6" style="67" customWidth="1"/>
    <col min="4135" max="4135" width="6.33203125" style="67" customWidth="1"/>
    <col min="4136" max="4361" width="8.88671875" style="67"/>
    <col min="4362" max="4362" width="3.44140625" style="67" customWidth="1"/>
    <col min="4363" max="4363" width="37" style="67" customWidth="1"/>
    <col min="4364" max="4364" width="4.5546875" style="67" customWidth="1"/>
    <col min="4365" max="4365" width="5.33203125" style="67" customWidth="1"/>
    <col min="4366" max="4366" width="4.6640625" style="67" customWidth="1"/>
    <col min="4367" max="4367" width="4.5546875" style="67" customWidth="1"/>
    <col min="4368" max="4368" width="4.88671875" style="67" customWidth="1"/>
    <col min="4369" max="4369" width="4.5546875" style="67" customWidth="1"/>
    <col min="4370" max="4370" width="5" style="67" customWidth="1"/>
    <col min="4371" max="4371" width="5.109375" style="67" customWidth="1"/>
    <col min="4372" max="4372" width="4.109375" style="67" customWidth="1"/>
    <col min="4373" max="4375" width="4.6640625" style="67" customWidth="1"/>
    <col min="4376" max="4376" width="5.33203125" style="67" customWidth="1"/>
    <col min="4377" max="4378" width="5" style="67" customWidth="1"/>
    <col min="4379" max="4379" width="4.6640625" style="67" customWidth="1"/>
    <col min="4380" max="4380" width="4.5546875" style="67" customWidth="1"/>
    <col min="4381" max="4381" width="4.88671875" style="67" customWidth="1"/>
    <col min="4382" max="4383" width="4.6640625" style="67" customWidth="1"/>
    <col min="4384" max="4384" width="5.109375" style="67" customWidth="1"/>
    <col min="4385" max="4385" width="4.6640625" style="67" customWidth="1"/>
    <col min="4386" max="4386" width="4.5546875" style="67" bestFit="1" customWidth="1"/>
    <col min="4387" max="4387" width="4.5546875" style="67" customWidth="1"/>
    <col min="4388" max="4388" width="5.33203125" style="67" customWidth="1"/>
    <col min="4389" max="4389" width="5" style="67" customWidth="1"/>
    <col min="4390" max="4390" width="6" style="67" customWidth="1"/>
    <col min="4391" max="4391" width="6.33203125" style="67" customWidth="1"/>
    <col min="4392" max="4617" width="8.88671875" style="67"/>
    <col min="4618" max="4618" width="3.44140625" style="67" customWidth="1"/>
    <col min="4619" max="4619" width="37" style="67" customWidth="1"/>
    <col min="4620" max="4620" width="4.5546875" style="67" customWidth="1"/>
    <col min="4621" max="4621" width="5.33203125" style="67" customWidth="1"/>
    <col min="4622" max="4622" width="4.6640625" style="67" customWidth="1"/>
    <col min="4623" max="4623" width="4.5546875" style="67" customWidth="1"/>
    <col min="4624" max="4624" width="4.88671875" style="67" customWidth="1"/>
    <col min="4625" max="4625" width="4.5546875" style="67" customWidth="1"/>
    <col min="4626" max="4626" width="5" style="67" customWidth="1"/>
    <col min="4627" max="4627" width="5.109375" style="67" customWidth="1"/>
    <col min="4628" max="4628" width="4.109375" style="67" customWidth="1"/>
    <col min="4629" max="4631" width="4.6640625" style="67" customWidth="1"/>
    <col min="4632" max="4632" width="5.33203125" style="67" customWidth="1"/>
    <col min="4633" max="4634" width="5" style="67" customWidth="1"/>
    <col min="4635" max="4635" width="4.6640625" style="67" customWidth="1"/>
    <col min="4636" max="4636" width="4.5546875" style="67" customWidth="1"/>
    <col min="4637" max="4637" width="4.88671875" style="67" customWidth="1"/>
    <col min="4638" max="4639" width="4.6640625" style="67" customWidth="1"/>
    <col min="4640" max="4640" width="5.109375" style="67" customWidth="1"/>
    <col min="4641" max="4641" width="4.6640625" style="67" customWidth="1"/>
    <col min="4642" max="4642" width="4.5546875" style="67" bestFit="1" customWidth="1"/>
    <col min="4643" max="4643" width="4.5546875" style="67" customWidth="1"/>
    <col min="4644" max="4644" width="5.33203125" style="67" customWidth="1"/>
    <col min="4645" max="4645" width="5" style="67" customWidth="1"/>
    <col min="4646" max="4646" width="6" style="67" customWidth="1"/>
    <col min="4647" max="4647" width="6.33203125" style="67" customWidth="1"/>
    <col min="4648" max="4873" width="8.88671875" style="67"/>
    <col min="4874" max="4874" width="3.44140625" style="67" customWidth="1"/>
    <col min="4875" max="4875" width="37" style="67" customWidth="1"/>
    <col min="4876" max="4876" width="4.5546875" style="67" customWidth="1"/>
    <col min="4877" max="4877" width="5.33203125" style="67" customWidth="1"/>
    <col min="4878" max="4878" width="4.6640625" style="67" customWidth="1"/>
    <col min="4879" max="4879" width="4.5546875" style="67" customWidth="1"/>
    <col min="4880" max="4880" width="4.88671875" style="67" customWidth="1"/>
    <col min="4881" max="4881" width="4.5546875" style="67" customWidth="1"/>
    <col min="4882" max="4882" width="5" style="67" customWidth="1"/>
    <col min="4883" max="4883" width="5.109375" style="67" customWidth="1"/>
    <col min="4884" max="4884" width="4.109375" style="67" customWidth="1"/>
    <col min="4885" max="4887" width="4.6640625" style="67" customWidth="1"/>
    <col min="4888" max="4888" width="5.33203125" style="67" customWidth="1"/>
    <col min="4889" max="4890" width="5" style="67" customWidth="1"/>
    <col min="4891" max="4891" width="4.6640625" style="67" customWidth="1"/>
    <col min="4892" max="4892" width="4.5546875" style="67" customWidth="1"/>
    <col min="4893" max="4893" width="4.88671875" style="67" customWidth="1"/>
    <col min="4894" max="4895" width="4.6640625" style="67" customWidth="1"/>
    <col min="4896" max="4896" width="5.109375" style="67" customWidth="1"/>
    <col min="4897" max="4897" width="4.6640625" style="67" customWidth="1"/>
    <col min="4898" max="4898" width="4.5546875" style="67" bestFit="1" customWidth="1"/>
    <col min="4899" max="4899" width="4.5546875" style="67" customWidth="1"/>
    <col min="4900" max="4900" width="5.33203125" style="67" customWidth="1"/>
    <col min="4901" max="4901" width="5" style="67" customWidth="1"/>
    <col min="4902" max="4902" width="6" style="67" customWidth="1"/>
    <col min="4903" max="4903" width="6.33203125" style="67" customWidth="1"/>
    <col min="4904" max="5129" width="8.88671875" style="67"/>
    <col min="5130" max="5130" width="3.44140625" style="67" customWidth="1"/>
    <col min="5131" max="5131" width="37" style="67" customWidth="1"/>
    <col min="5132" max="5132" width="4.5546875" style="67" customWidth="1"/>
    <col min="5133" max="5133" width="5.33203125" style="67" customWidth="1"/>
    <col min="5134" max="5134" width="4.6640625" style="67" customWidth="1"/>
    <col min="5135" max="5135" width="4.5546875" style="67" customWidth="1"/>
    <col min="5136" max="5136" width="4.88671875" style="67" customWidth="1"/>
    <col min="5137" max="5137" width="4.5546875" style="67" customWidth="1"/>
    <col min="5138" max="5138" width="5" style="67" customWidth="1"/>
    <col min="5139" max="5139" width="5.109375" style="67" customWidth="1"/>
    <col min="5140" max="5140" width="4.109375" style="67" customWidth="1"/>
    <col min="5141" max="5143" width="4.6640625" style="67" customWidth="1"/>
    <col min="5144" max="5144" width="5.33203125" style="67" customWidth="1"/>
    <col min="5145" max="5146" width="5" style="67" customWidth="1"/>
    <col min="5147" max="5147" width="4.6640625" style="67" customWidth="1"/>
    <col min="5148" max="5148" width="4.5546875" style="67" customWidth="1"/>
    <col min="5149" max="5149" width="4.88671875" style="67" customWidth="1"/>
    <col min="5150" max="5151" width="4.6640625" style="67" customWidth="1"/>
    <col min="5152" max="5152" width="5.109375" style="67" customWidth="1"/>
    <col min="5153" max="5153" width="4.6640625" style="67" customWidth="1"/>
    <col min="5154" max="5154" width="4.5546875" style="67" bestFit="1" customWidth="1"/>
    <col min="5155" max="5155" width="4.5546875" style="67" customWidth="1"/>
    <col min="5156" max="5156" width="5.33203125" style="67" customWidth="1"/>
    <col min="5157" max="5157" width="5" style="67" customWidth="1"/>
    <col min="5158" max="5158" width="6" style="67" customWidth="1"/>
    <col min="5159" max="5159" width="6.33203125" style="67" customWidth="1"/>
    <col min="5160" max="5385" width="8.88671875" style="67"/>
    <col min="5386" max="5386" width="3.44140625" style="67" customWidth="1"/>
    <col min="5387" max="5387" width="37" style="67" customWidth="1"/>
    <col min="5388" max="5388" width="4.5546875" style="67" customWidth="1"/>
    <col min="5389" max="5389" width="5.33203125" style="67" customWidth="1"/>
    <col min="5390" max="5390" width="4.6640625" style="67" customWidth="1"/>
    <col min="5391" max="5391" width="4.5546875" style="67" customWidth="1"/>
    <col min="5392" max="5392" width="4.88671875" style="67" customWidth="1"/>
    <col min="5393" max="5393" width="4.5546875" style="67" customWidth="1"/>
    <col min="5394" max="5394" width="5" style="67" customWidth="1"/>
    <col min="5395" max="5395" width="5.109375" style="67" customWidth="1"/>
    <col min="5396" max="5396" width="4.109375" style="67" customWidth="1"/>
    <col min="5397" max="5399" width="4.6640625" style="67" customWidth="1"/>
    <col min="5400" max="5400" width="5.33203125" style="67" customWidth="1"/>
    <col min="5401" max="5402" width="5" style="67" customWidth="1"/>
    <col min="5403" max="5403" width="4.6640625" style="67" customWidth="1"/>
    <col min="5404" max="5404" width="4.5546875" style="67" customWidth="1"/>
    <col min="5405" max="5405" width="4.88671875" style="67" customWidth="1"/>
    <col min="5406" max="5407" width="4.6640625" style="67" customWidth="1"/>
    <col min="5408" max="5408" width="5.109375" style="67" customWidth="1"/>
    <col min="5409" max="5409" width="4.6640625" style="67" customWidth="1"/>
    <col min="5410" max="5410" width="4.5546875" style="67" bestFit="1" customWidth="1"/>
    <col min="5411" max="5411" width="4.5546875" style="67" customWidth="1"/>
    <col min="5412" max="5412" width="5.33203125" style="67" customWidth="1"/>
    <col min="5413" max="5413" width="5" style="67" customWidth="1"/>
    <col min="5414" max="5414" width="6" style="67" customWidth="1"/>
    <col min="5415" max="5415" width="6.33203125" style="67" customWidth="1"/>
    <col min="5416" max="5641" width="8.88671875" style="67"/>
    <col min="5642" max="5642" width="3.44140625" style="67" customWidth="1"/>
    <col min="5643" max="5643" width="37" style="67" customWidth="1"/>
    <col min="5644" max="5644" width="4.5546875" style="67" customWidth="1"/>
    <col min="5645" max="5645" width="5.33203125" style="67" customWidth="1"/>
    <col min="5646" max="5646" width="4.6640625" style="67" customWidth="1"/>
    <col min="5647" max="5647" width="4.5546875" style="67" customWidth="1"/>
    <col min="5648" max="5648" width="4.88671875" style="67" customWidth="1"/>
    <col min="5649" max="5649" width="4.5546875" style="67" customWidth="1"/>
    <col min="5650" max="5650" width="5" style="67" customWidth="1"/>
    <col min="5651" max="5651" width="5.109375" style="67" customWidth="1"/>
    <col min="5652" max="5652" width="4.109375" style="67" customWidth="1"/>
    <col min="5653" max="5655" width="4.6640625" style="67" customWidth="1"/>
    <col min="5656" max="5656" width="5.33203125" style="67" customWidth="1"/>
    <col min="5657" max="5658" width="5" style="67" customWidth="1"/>
    <col min="5659" max="5659" width="4.6640625" style="67" customWidth="1"/>
    <col min="5660" max="5660" width="4.5546875" style="67" customWidth="1"/>
    <col min="5661" max="5661" width="4.88671875" style="67" customWidth="1"/>
    <col min="5662" max="5663" width="4.6640625" style="67" customWidth="1"/>
    <col min="5664" max="5664" width="5.109375" style="67" customWidth="1"/>
    <col min="5665" max="5665" width="4.6640625" style="67" customWidth="1"/>
    <col min="5666" max="5666" width="4.5546875" style="67" bestFit="1" customWidth="1"/>
    <col min="5667" max="5667" width="4.5546875" style="67" customWidth="1"/>
    <col min="5668" max="5668" width="5.33203125" style="67" customWidth="1"/>
    <col min="5669" max="5669" width="5" style="67" customWidth="1"/>
    <col min="5670" max="5670" width="6" style="67" customWidth="1"/>
    <col min="5671" max="5671" width="6.33203125" style="67" customWidth="1"/>
    <col min="5672" max="5897" width="8.88671875" style="67"/>
    <col min="5898" max="5898" width="3.44140625" style="67" customWidth="1"/>
    <col min="5899" max="5899" width="37" style="67" customWidth="1"/>
    <col min="5900" max="5900" width="4.5546875" style="67" customWidth="1"/>
    <col min="5901" max="5901" width="5.33203125" style="67" customWidth="1"/>
    <col min="5902" max="5902" width="4.6640625" style="67" customWidth="1"/>
    <col min="5903" max="5903" width="4.5546875" style="67" customWidth="1"/>
    <col min="5904" max="5904" width="4.88671875" style="67" customWidth="1"/>
    <col min="5905" max="5905" width="4.5546875" style="67" customWidth="1"/>
    <col min="5906" max="5906" width="5" style="67" customWidth="1"/>
    <col min="5907" max="5907" width="5.109375" style="67" customWidth="1"/>
    <col min="5908" max="5908" width="4.109375" style="67" customWidth="1"/>
    <col min="5909" max="5911" width="4.6640625" style="67" customWidth="1"/>
    <col min="5912" max="5912" width="5.33203125" style="67" customWidth="1"/>
    <col min="5913" max="5914" width="5" style="67" customWidth="1"/>
    <col min="5915" max="5915" width="4.6640625" style="67" customWidth="1"/>
    <col min="5916" max="5916" width="4.5546875" style="67" customWidth="1"/>
    <col min="5917" max="5917" width="4.88671875" style="67" customWidth="1"/>
    <col min="5918" max="5919" width="4.6640625" style="67" customWidth="1"/>
    <col min="5920" max="5920" width="5.109375" style="67" customWidth="1"/>
    <col min="5921" max="5921" width="4.6640625" style="67" customWidth="1"/>
    <col min="5922" max="5922" width="4.5546875" style="67" bestFit="1" customWidth="1"/>
    <col min="5923" max="5923" width="4.5546875" style="67" customWidth="1"/>
    <col min="5924" max="5924" width="5.33203125" style="67" customWidth="1"/>
    <col min="5925" max="5925" width="5" style="67" customWidth="1"/>
    <col min="5926" max="5926" width="6" style="67" customWidth="1"/>
    <col min="5927" max="5927" width="6.33203125" style="67" customWidth="1"/>
    <col min="5928" max="6153" width="8.88671875" style="67"/>
    <col min="6154" max="6154" width="3.44140625" style="67" customWidth="1"/>
    <col min="6155" max="6155" width="37" style="67" customWidth="1"/>
    <col min="6156" max="6156" width="4.5546875" style="67" customWidth="1"/>
    <col min="6157" max="6157" width="5.33203125" style="67" customWidth="1"/>
    <col min="6158" max="6158" width="4.6640625" style="67" customWidth="1"/>
    <col min="6159" max="6159" width="4.5546875" style="67" customWidth="1"/>
    <col min="6160" max="6160" width="4.88671875" style="67" customWidth="1"/>
    <col min="6161" max="6161" width="4.5546875" style="67" customWidth="1"/>
    <col min="6162" max="6162" width="5" style="67" customWidth="1"/>
    <col min="6163" max="6163" width="5.109375" style="67" customWidth="1"/>
    <col min="6164" max="6164" width="4.109375" style="67" customWidth="1"/>
    <col min="6165" max="6167" width="4.6640625" style="67" customWidth="1"/>
    <col min="6168" max="6168" width="5.33203125" style="67" customWidth="1"/>
    <col min="6169" max="6170" width="5" style="67" customWidth="1"/>
    <col min="6171" max="6171" width="4.6640625" style="67" customWidth="1"/>
    <col min="6172" max="6172" width="4.5546875" style="67" customWidth="1"/>
    <col min="6173" max="6173" width="4.88671875" style="67" customWidth="1"/>
    <col min="6174" max="6175" width="4.6640625" style="67" customWidth="1"/>
    <col min="6176" max="6176" width="5.109375" style="67" customWidth="1"/>
    <col min="6177" max="6177" width="4.6640625" style="67" customWidth="1"/>
    <col min="6178" max="6178" width="4.5546875" style="67" bestFit="1" customWidth="1"/>
    <col min="6179" max="6179" width="4.5546875" style="67" customWidth="1"/>
    <col min="6180" max="6180" width="5.33203125" style="67" customWidth="1"/>
    <col min="6181" max="6181" width="5" style="67" customWidth="1"/>
    <col min="6182" max="6182" width="6" style="67" customWidth="1"/>
    <col min="6183" max="6183" width="6.33203125" style="67" customWidth="1"/>
    <col min="6184" max="6409" width="8.88671875" style="67"/>
    <col min="6410" max="6410" width="3.44140625" style="67" customWidth="1"/>
    <col min="6411" max="6411" width="37" style="67" customWidth="1"/>
    <col min="6412" max="6412" width="4.5546875" style="67" customWidth="1"/>
    <col min="6413" max="6413" width="5.33203125" style="67" customWidth="1"/>
    <col min="6414" max="6414" width="4.6640625" style="67" customWidth="1"/>
    <col min="6415" max="6415" width="4.5546875" style="67" customWidth="1"/>
    <col min="6416" max="6416" width="4.88671875" style="67" customWidth="1"/>
    <col min="6417" max="6417" width="4.5546875" style="67" customWidth="1"/>
    <col min="6418" max="6418" width="5" style="67" customWidth="1"/>
    <col min="6419" max="6419" width="5.109375" style="67" customWidth="1"/>
    <col min="6420" max="6420" width="4.109375" style="67" customWidth="1"/>
    <col min="6421" max="6423" width="4.6640625" style="67" customWidth="1"/>
    <col min="6424" max="6424" width="5.33203125" style="67" customWidth="1"/>
    <col min="6425" max="6426" width="5" style="67" customWidth="1"/>
    <col min="6427" max="6427" width="4.6640625" style="67" customWidth="1"/>
    <col min="6428" max="6428" width="4.5546875" style="67" customWidth="1"/>
    <col min="6429" max="6429" width="4.88671875" style="67" customWidth="1"/>
    <col min="6430" max="6431" width="4.6640625" style="67" customWidth="1"/>
    <col min="6432" max="6432" width="5.109375" style="67" customWidth="1"/>
    <col min="6433" max="6433" width="4.6640625" style="67" customWidth="1"/>
    <col min="6434" max="6434" width="4.5546875" style="67" bestFit="1" customWidth="1"/>
    <col min="6435" max="6435" width="4.5546875" style="67" customWidth="1"/>
    <col min="6436" max="6436" width="5.33203125" style="67" customWidth="1"/>
    <col min="6437" max="6437" width="5" style="67" customWidth="1"/>
    <col min="6438" max="6438" width="6" style="67" customWidth="1"/>
    <col min="6439" max="6439" width="6.33203125" style="67" customWidth="1"/>
    <col min="6440" max="6665" width="8.88671875" style="67"/>
    <col min="6666" max="6666" width="3.44140625" style="67" customWidth="1"/>
    <col min="6667" max="6667" width="37" style="67" customWidth="1"/>
    <col min="6668" max="6668" width="4.5546875" style="67" customWidth="1"/>
    <col min="6669" max="6669" width="5.33203125" style="67" customWidth="1"/>
    <col min="6670" max="6670" width="4.6640625" style="67" customWidth="1"/>
    <col min="6671" max="6671" width="4.5546875" style="67" customWidth="1"/>
    <col min="6672" max="6672" width="4.88671875" style="67" customWidth="1"/>
    <col min="6673" max="6673" width="4.5546875" style="67" customWidth="1"/>
    <col min="6674" max="6674" width="5" style="67" customWidth="1"/>
    <col min="6675" max="6675" width="5.109375" style="67" customWidth="1"/>
    <col min="6676" max="6676" width="4.109375" style="67" customWidth="1"/>
    <col min="6677" max="6679" width="4.6640625" style="67" customWidth="1"/>
    <col min="6680" max="6680" width="5.33203125" style="67" customWidth="1"/>
    <col min="6681" max="6682" width="5" style="67" customWidth="1"/>
    <col min="6683" max="6683" width="4.6640625" style="67" customWidth="1"/>
    <col min="6684" max="6684" width="4.5546875" style="67" customWidth="1"/>
    <col min="6685" max="6685" width="4.88671875" style="67" customWidth="1"/>
    <col min="6686" max="6687" width="4.6640625" style="67" customWidth="1"/>
    <col min="6688" max="6688" width="5.109375" style="67" customWidth="1"/>
    <col min="6689" max="6689" width="4.6640625" style="67" customWidth="1"/>
    <col min="6690" max="6690" width="4.5546875" style="67" bestFit="1" customWidth="1"/>
    <col min="6691" max="6691" width="4.5546875" style="67" customWidth="1"/>
    <col min="6692" max="6692" width="5.33203125" style="67" customWidth="1"/>
    <col min="6693" max="6693" width="5" style="67" customWidth="1"/>
    <col min="6694" max="6694" width="6" style="67" customWidth="1"/>
    <col min="6695" max="6695" width="6.33203125" style="67" customWidth="1"/>
    <col min="6696" max="6921" width="8.88671875" style="67"/>
    <col min="6922" max="6922" width="3.44140625" style="67" customWidth="1"/>
    <col min="6923" max="6923" width="37" style="67" customWidth="1"/>
    <col min="6924" max="6924" width="4.5546875" style="67" customWidth="1"/>
    <col min="6925" max="6925" width="5.33203125" style="67" customWidth="1"/>
    <col min="6926" max="6926" width="4.6640625" style="67" customWidth="1"/>
    <col min="6927" max="6927" width="4.5546875" style="67" customWidth="1"/>
    <col min="6928" max="6928" width="4.88671875" style="67" customWidth="1"/>
    <col min="6929" max="6929" width="4.5546875" style="67" customWidth="1"/>
    <col min="6930" max="6930" width="5" style="67" customWidth="1"/>
    <col min="6931" max="6931" width="5.109375" style="67" customWidth="1"/>
    <col min="6932" max="6932" width="4.109375" style="67" customWidth="1"/>
    <col min="6933" max="6935" width="4.6640625" style="67" customWidth="1"/>
    <col min="6936" max="6936" width="5.33203125" style="67" customWidth="1"/>
    <col min="6937" max="6938" width="5" style="67" customWidth="1"/>
    <col min="6939" max="6939" width="4.6640625" style="67" customWidth="1"/>
    <col min="6940" max="6940" width="4.5546875" style="67" customWidth="1"/>
    <col min="6941" max="6941" width="4.88671875" style="67" customWidth="1"/>
    <col min="6942" max="6943" width="4.6640625" style="67" customWidth="1"/>
    <col min="6944" max="6944" width="5.109375" style="67" customWidth="1"/>
    <col min="6945" max="6945" width="4.6640625" style="67" customWidth="1"/>
    <col min="6946" max="6946" width="4.5546875" style="67" bestFit="1" customWidth="1"/>
    <col min="6947" max="6947" width="4.5546875" style="67" customWidth="1"/>
    <col min="6948" max="6948" width="5.33203125" style="67" customWidth="1"/>
    <col min="6949" max="6949" width="5" style="67" customWidth="1"/>
    <col min="6950" max="6950" width="6" style="67" customWidth="1"/>
    <col min="6951" max="6951" width="6.33203125" style="67" customWidth="1"/>
    <col min="6952" max="7177" width="8.88671875" style="67"/>
    <col min="7178" max="7178" width="3.44140625" style="67" customWidth="1"/>
    <col min="7179" max="7179" width="37" style="67" customWidth="1"/>
    <col min="7180" max="7180" width="4.5546875" style="67" customWidth="1"/>
    <col min="7181" max="7181" width="5.33203125" style="67" customWidth="1"/>
    <col min="7182" max="7182" width="4.6640625" style="67" customWidth="1"/>
    <col min="7183" max="7183" width="4.5546875" style="67" customWidth="1"/>
    <col min="7184" max="7184" width="4.88671875" style="67" customWidth="1"/>
    <col min="7185" max="7185" width="4.5546875" style="67" customWidth="1"/>
    <col min="7186" max="7186" width="5" style="67" customWidth="1"/>
    <col min="7187" max="7187" width="5.109375" style="67" customWidth="1"/>
    <col min="7188" max="7188" width="4.109375" style="67" customWidth="1"/>
    <col min="7189" max="7191" width="4.6640625" style="67" customWidth="1"/>
    <col min="7192" max="7192" width="5.33203125" style="67" customWidth="1"/>
    <col min="7193" max="7194" width="5" style="67" customWidth="1"/>
    <col min="7195" max="7195" width="4.6640625" style="67" customWidth="1"/>
    <col min="7196" max="7196" width="4.5546875" style="67" customWidth="1"/>
    <col min="7197" max="7197" width="4.88671875" style="67" customWidth="1"/>
    <col min="7198" max="7199" width="4.6640625" style="67" customWidth="1"/>
    <col min="7200" max="7200" width="5.109375" style="67" customWidth="1"/>
    <col min="7201" max="7201" width="4.6640625" style="67" customWidth="1"/>
    <col min="7202" max="7202" width="4.5546875" style="67" bestFit="1" customWidth="1"/>
    <col min="7203" max="7203" width="4.5546875" style="67" customWidth="1"/>
    <col min="7204" max="7204" width="5.33203125" style="67" customWidth="1"/>
    <col min="7205" max="7205" width="5" style="67" customWidth="1"/>
    <col min="7206" max="7206" width="6" style="67" customWidth="1"/>
    <col min="7207" max="7207" width="6.33203125" style="67" customWidth="1"/>
    <col min="7208" max="7433" width="8.88671875" style="67"/>
    <col min="7434" max="7434" width="3.44140625" style="67" customWidth="1"/>
    <col min="7435" max="7435" width="37" style="67" customWidth="1"/>
    <col min="7436" max="7436" width="4.5546875" style="67" customWidth="1"/>
    <col min="7437" max="7437" width="5.33203125" style="67" customWidth="1"/>
    <col min="7438" max="7438" width="4.6640625" style="67" customWidth="1"/>
    <col min="7439" max="7439" width="4.5546875" style="67" customWidth="1"/>
    <col min="7440" max="7440" width="4.88671875" style="67" customWidth="1"/>
    <col min="7441" max="7441" width="4.5546875" style="67" customWidth="1"/>
    <col min="7442" max="7442" width="5" style="67" customWidth="1"/>
    <col min="7443" max="7443" width="5.109375" style="67" customWidth="1"/>
    <col min="7444" max="7444" width="4.109375" style="67" customWidth="1"/>
    <col min="7445" max="7447" width="4.6640625" style="67" customWidth="1"/>
    <col min="7448" max="7448" width="5.33203125" style="67" customWidth="1"/>
    <col min="7449" max="7450" width="5" style="67" customWidth="1"/>
    <col min="7451" max="7451" width="4.6640625" style="67" customWidth="1"/>
    <col min="7452" max="7452" width="4.5546875" style="67" customWidth="1"/>
    <col min="7453" max="7453" width="4.88671875" style="67" customWidth="1"/>
    <col min="7454" max="7455" width="4.6640625" style="67" customWidth="1"/>
    <col min="7456" max="7456" width="5.109375" style="67" customWidth="1"/>
    <col min="7457" max="7457" width="4.6640625" style="67" customWidth="1"/>
    <col min="7458" max="7458" width="4.5546875" style="67" bestFit="1" customWidth="1"/>
    <col min="7459" max="7459" width="4.5546875" style="67" customWidth="1"/>
    <col min="7460" max="7460" width="5.33203125" style="67" customWidth="1"/>
    <col min="7461" max="7461" width="5" style="67" customWidth="1"/>
    <col min="7462" max="7462" width="6" style="67" customWidth="1"/>
    <col min="7463" max="7463" width="6.33203125" style="67" customWidth="1"/>
    <col min="7464" max="7689" width="8.88671875" style="67"/>
    <col min="7690" max="7690" width="3.44140625" style="67" customWidth="1"/>
    <col min="7691" max="7691" width="37" style="67" customWidth="1"/>
    <col min="7692" max="7692" width="4.5546875" style="67" customWidth="1"/>
    <col min="7693" max="7693" width="5.33203125" style="67" customWidth="1"/>
    <col min="7694" max="7694" width="4.6640625" style="67" customWidth="1"/>
    <col min="7695" max="7695" width="4.5546875" style="67" customWidth="1"/>
    <col min="7696" max="7696" width="4.88671875" style="67" customWidth="1"/>
    <col min="7697" max="7697" width="4.5546875" style="67" customWidth="1"/>
    <col min="7698" max="7698" width="5" style="67" customWidth="1"/>
    <col min="7699" max="7699" width="5.109375" style="67" customWidth="1"/>
    <col min="7700" max="7700" width="4.109375" style="67" customWidth="1"/>
    <col min="7701" max="7703" width="4.6640625" style="67" customWidth="1"/>
    <col min="7704" max="7704" width="5.33203125" style="67" customWidth="1"/>
    <col min="7705" max="7706" width="5" style="67" customWidth="1"/>
    <col min="7707" max="7707" width="4.6640625" style="67" customWidth="1"/>
    <col min="7708" max="7708" width="4.5546875" style="67" customWidth="1"/>
    <col min="7709" max="7709" width="4.88671875" style="67" customWidth="1"/>
    <col min="7710" max="7711" width="4.6640625" style="67" customWidth="1"/>
    <col min="7712" max="7712" width="5.109375" style="67" customWidth="1"/>
    <col min="7713" max="7713" width="4.6640625" style="67" customWidth="1"/>
    <col min="7714" max="7714" width="4.5546875" style="67" bestFit="1" customWidth="1"/>
    <col min="7715" max="7715" width="4.5546875" style="67" customWidth="1"/>
    <col min="7716" max="7716" width="5.33203125" style="67" customWidth="1"/>
    <col min="7717" max="7717" width="5" style="67" customWidth="1"/>
    <col min="7718" max="7718" width="6" style="67" customWidth="1"/>
    <col min="7719" max="7719" width="6.33203125" style="67" customWidth="1"/>
    <col min="7720" max="7945" width="8.88671875" style="67"/>
    <col min="7946" max="7946" width="3.44140625" style="67" customWidth="1"/>
    <col min="7947" max="7947" width="37" style="67" customWidth="1"/>
    <col min="7948" max="7948" width="4.5546875" style="67" customWidth="1"/>
    <col min="7949" max="7949" width="5.33203125" style="67" customWidth="1"/>
    <col min="7950" max="7950" width="4.6640625" style="67" customWidth="1"/>
    <col min="7951" max="7951" width="4.5546875" style="67" customWidth="1"/>
    <col min="7952" max="7952" width="4.88671875" style="67" customWidth="1"/>
    <col min="7953" max="7953" width="4.5546875" style="67" customWidth="1"/>
    <col min="7954" max="7954" width="5" style="67" customWidth="1"/>
    <col min="7955" max="7955" width="5.109375" style="67" customWidth="1"/>
    <col min="7956" max="7956" width="4.109375" style="67" customWidth="1"/>
    <col min="7957" max="7959" width="4.6640625" style="67" customWidth="1"/>
    <col min="7960" max="7960" width="5.33203125" style="67" customWidth="1"/>
    <col min="7961" max="7962" width="5" style="67" customWidth="1"/>
    <col min="7963" max="7963" width="4.6640625" style="67" customWidth="1"/>
    <col min="7964" max="7964" width="4.5546875" style="67" customWidth="1"/>
    <col min="7965" max="7965" width="4.88671875" style="67" customWidth="1"/>
    <col min="7966" max="7967" width="4.6640625" style="67" customWidth="1"/>
    <col min="7968" max="7968" width="5.109375" style="67" customWidth="1"/>
    <col min="7969" max="7969" width="4.6640625" style="67" customWidth="1"/>
    <col min="7970" max="7970" width="4.5546875" style="67" bestFit="1" customWidth="1"/>
    <col min="7971" max="7971" width="4.5546875" style="67" customWidth="1"/>
    <col min="7972" max="7972" width="5.33203125" style="67" customWidth="1"/>
    <col min="7973" max="7973" width="5" style="67" customWidth="1"/>
    <col min="7974" max="7974" width="6" style="67" customWidth="1"/>
    <col min="7975" max="7975" width="6.33203125" style="67" customWidth="1"/>
    <col min="7976" max="8201" width="8.88671875" style="67"/>
    <col min="8202" max="8202" width="3.44140625" style="67" customWidth="1"/>
    <col min="8203" max="8203" width="37" style="67" customWidth="1"/>
    <col min="8204" max="8204" width="4.5546875" style="67" customWidth="1"/>
    <col min="8205" max="8205" width="5.33203125" style="67" customWidth="1"/>
    <col min="8206" max="8206" width="4.6640625" style="67" customWidth="1"/>
    <col min="8207" max="8207" width="4.5546875" style="67" customWidth="1"/>
    <col min="8208" max="8208" width="4.88671875" style="67" customWidth="1"/>
    <col min="8209" max="8209" width="4.5546875" style="67" customWidth="1"/>
    <col min="8210" max="8210" width="5" style="67" customWidth="1"/>
    <col min="8211" max="8211" width="5.109375" style="67" customWidth="1"/>
    <col min="8212" max="8212" width="4.109375" style="67" customWidth="1"/>
    <col min="8213" max="8215" width="4.6640625" style="67" customWidth="1"/>
    <col min="8216" max="8216" width="5.33203125" style="67" customWidth="1"/>
    <col min="8217" max="8218" width="5" style="67" customWidth="1"/>
    <col min="8219" max="8219" width="4.6640625" style="67" customWidth="1"/>
    <col min="8220" max="8220" width="4.5546875" style="67" customWidth="1"/>
    <col min="8221" max="8221" width="4.88671875" style="67" customWidth="1"/>
    <col min="8222" max="8223" width="4.6640625" style="67" customWidth="1"/>
    <col min="8224" max="8224" width="5.109375" style="67" customWidth="1"/>
    <col min="8225" max="8225" width="4.6640625" style="67" customWidth="1"/>
    <col min="8226" max="8226" width="4.5546875" style="67" bestFit="1" customWidth="1"/>
    <col min="8227" max="8227" width="4.5546875" style="67" customWidth="1"/>
    <col min="8228" max="8228" width="5.33203125" style="67" customWidth="1"/>
    <col min="8229" max="8229" width="5" style="67" customWidth="1"/>
    <col min="8230" max="8230" width="6" style="67" customWidth="1"/>
    <col min="8231" max="8231" width="6.33203125" style="67" customWidth="1"/>
    <col min="8232" max="8457" width="8.88671875" style="67"/>
    <col min="8458" max="8458" width="3.44140625" style="67" customWidth="1"/>
    <col min="8459" max="8459" width="37" style="67" customWidth="1"/>
    <col min="8460" max="8460" width="4.5546875" style="67" customWidth="1"/>
    <col min="8461" max="8461" width="5.33203125" style="67" customWidth="1"/>
    <col min="8462" max="8462" width="4.6640625" style="67" customWidth="1"/>
    <col min="8463" max="8463" width="4.5546875" style="67" customWidth="1"/>
    <col min="8464" max="8464" width="4.88671875" style="67" customWidth="1"/>
    <col min="8465" max="8465" width="4.5546875" style="67" customWidth="1"/>
    <col min="8466" max="8466" width="5" style="67" customWidth="1"/>
    <col min="8467" max="8467" width="5.109375" style="67" customWidth="1"/>
    <col min="8468" max="8468" width="4.109375" style="67" customWidth="1"/>
    <col min="8469" max="8471" width="4.6640625" style="67" customWidth="1"/>
    <col min="8472" max="8472" width="5.33203125" style="67" customWidth="1"/>
    <col min="8473" max="8474" width="5" style="67" customWidth="1"/>
    <col min="8475" max="8475" width="4.6640625" style="67" customWidth="1"/>
    <col min="8476" max="8476" width="4.5546875" style="67" customWidth="1"/>
    <col min="8477" max="8477" width="4.88671875" style="67" customWidth="1"/>
    <col min="8478" max="8479" width="4.6640625" style="67" customWidth="1"/>
    <col min="8480" max="8480" width="5.109375" style="67" customWidth="1"/>
    <col min="8481" max="8481" width="4.6640625" style="67" customWidth="1"/>
    <col min="8482" max="8482" width="4.5546875" style="67" bestFit="1" customWidth="1"/>
    <col min="8483" max="8483" width="4.5546875" style="67" customWidth="1"/>
    <col min="8484" max="8484" width="5.33203125" style="67" customWidth="1"/>
    <col min="8485" max="8485" width="5" style="67" customWidth="1"/>
    <col min="8486" max="8486" width="6" style="67" customWidth="1"/>
    <col min="8487" max="8487" width="6.33203125" style="67" customWidth="1"/>
    <col min="8488" max="8713" width="8.88671875" style="67"/>
    <col min="8714" max="8714" width="3.44140625" style="67" customWidth="1"/>
    <col min="8715" max="8715" width="37" style="67" customWidth="1"/>
    <col min="8716" max="8716" width="4.5546875" style="67" customWidth="1"/>
    <col min="8717" max="8717" width="5.33203125" style="67" customWidth="1"/>
    <col min="8718" max="8718" width="4.6640625" style="67" customWidth="1"/>
    <col min="8719" max="8719" width="4.5546875" style="67" customWidth="1"/>
    <col min="8720" max="8720" width="4.88671875" style="67" customWidth="1"/>
    <col min="8721" max="8721" width="4.5546875" style="67" customWidth="1"/>
    <col min="8722" max="8722" width="5" style="67" customWidth="1"/>
    <col min="8723" max="8723" width="5.109375" style="67" customWidth="1"/>
    <col min="8724" max="8724" width="4.109375" style="67" customWidth="1"/>
    <col min="8725" max="8727" width="4.6640625" style="67" customWidth="1"/>
    <col min="8728" max="8728" width="5.33203125" style="67" customWidth="1"/>
    <col min="8729" max="8730" width="5" style="67" customWidth="1"/>
    <col min="8731" max="8731" width="4.6640625" style="67" customWidth="1"/>
    <col min="8732" max="8732" width="4.5546875" style="67" customWidth="1"/>
    <col min="8733" max="8733" width="4.88671875" style="67" customWidth="1"/>
    <col min="8734" max="8735" width="4.6640625" style="67" customWidth="1"/>
    <col min="8736" max="8736" width="5.109375" style="67" customWidth="1"/>
    <col min="8737" max="8737" width="4.6640625" style="67" customWidth="1"/>
    <col min="8738" max="8738" width="4.5546875" style="67" bestFit="1" customWidth="1"/>
    <col min="8739" max="8739" width="4.5546875" style="67" customWidth="1"/>
    <col min="8740" max="8740" width="5.33203125" style="67" customWidth="1"/>
    <col min="8741" max="8741" width="5" style="67" customWidth="1"/>
    <col min="8742" max="8742" width="6" style="67" customWidth="1"/>
    <col min="8743" max="8743" width="6.33203125" style="67" customWidth="1"/>
    <col min="8744" max="8969" width="8.88671875" style="67"/>
    <col min="8970" max="8970" width="3.44140625" style="67" customWidth="1"/>
    <col min="8971" max="8971" width="37" style="67" customWidth="1"/>
    <col min="8972" max="8972" width="4.5546875" style="67" customWidth="1"/>
    <col min="8973" max="8973" width="5.33203125" style="67" customWidth="1"/>
    <col min="8974" max="8974" width="4.6640625" style="67" customWidth="1"/>
    <col min="8975" max="8975" width="4.5546875" style="67" customWidth="1"/>
    <col min="8976" max="8976" width="4.88671875" style="67" customWidth="1"/>
    <col min="8977" max="8977" width="4.5546875" style="67" customWidth="1"/>
    <col min="8978" max="8978" width="5" style="67" customWidth="1"/>
    <col min="8979" max="8979" width="5.109375" style="67" customWidth="1"/>
    <col min="8980" max="8980" width="4.109375" style="67" customWidth="1"/>
    <col min="8981" max="8983" width="4.6640625" style="67" customWidth="1"/>
    <col min="8984" max="8984" width="5.33203125" style="67" customWidth="1"/>
    <col min="8985" max="8986" width="5" style="67" customWidth="1"/>
    <col min="8987" max="8987" width="4.6640625" style="67" customWidth="1"/>
    <col min="8988" max="8988" width="4.5546875" style="67" customWidth="1"/>
    <col min="8989" max="8989" width="4.88671875" style="67" customWidth="1"/>
    <col min="8990" max="8991" width="4.6640625" style="67" customWidth="1"/>
    <col min="8992" max="8992" width="5.109375" style="67" customWidth="1"/>
    <col min="8993" max="8993" width="4.6640625" style="67" customWidth="1"/>
    <col min="8994" max="8994" width="4.5546875" style="67" bestFit="1" customWidth="1"/>
    <col min="8995" max="8995" width="4.5546875" style="67" customWidth="1"/>
    <col min="8996" max="8996" width="5.33203125" style="67" customWidth="1"/>
    <col min="8997" max="8997" width="5" style="67" customWidth="1"/>
    <col min="8998" max="8998" width="6" style="67" customWidth="1"/>
    <col min="8999" max="8999" width="6.33203125" style="67" customWidth="1"/>
    <col min="9000" max="9225" width="8.88671875" style="67"/>
    <col min="9226" max="9226" width="3.44140625" style="67" customWidth="1"/>
    <col min="9227" max="9227" width="37" style="67" customWidth="1"/>
    <col min="9228" max="9228" width="4.5546875" style="67" customWidth="1"/>
    <col min="9229" max="9229" width="5.33203125" style="67" customWidth="1"/>
    <col min="9230" max="9230" width="4.6640625" style="67" customWidth="1"/>
    <col min="9231" max="9231" width="4.5546875" style="67" customWidth="1"/>
    <col min="9232" max="9232" width="4.88671875" style="67" customWidth="1"/>
    <col min="9233" max="9233" width="4.5546875" style="67" customWidth="1"/>
    <col min="9234" max="9234" width="5" style="67" customWidth="1"/>
    <col min="9235" max="9235" width="5.109375" style="67" customWidth="1"/>
    <col min="9236" max="9236" width="4.109375" style="67" customWidth="1"/>
    <col min="9237" max="9239" width="4.6640625" style="67" customWidth="1"/>
    <col min="9240" max="9240" width="5.33203125" style="67" customWidth="1"/>
    <col min="9241" max="9242" width="5" style="67" customWidth="1"/>
    <col min="9243" max="9243" width="4.6640625" style="67" customWidth="1"/>
    <col min="9244" max="9244" width="4.5546875" style="67" customWidth="1"/>
    <col min="9245" max="9245" width="4.88671875" style="67" customWidth="1"/>
    <col min="9246" max="9247" width="4.6640625" style="67" customWidth="1"/>
    <col min="9248" max="9248" width="5.109375" style="67" customWidth="1"/>
    <col min="9249" max="9249" width="4.6640625" style="67" customWidth="1"/>
    <col min="9250" max="9250" width="4.5546875" style="67" bestFit="1" customWidth="1"/>
    <col min="9251" max="9251" width="4.5546875" style="67" customWidth="1"/>
    <col min="9252" max="9252" width="5.33203125" style="67" customWidth="1"/>
    <col min="9253" max="9253" width="5" style="67" customWidth="1"/>
    <col min="9254" max="9254" width="6" style="67" customWidth="1"/>
    <col min="9255" max="9255" width="6.33203125" style="67" customWidth="1"/>
    <col min="9256" max="9481" width="8.88671875" style="67"/>
    <col min="9482" max="9482" width="3.44140625" style="67" customWidth="1"/>
    <col min="9483" max="9483" width="37" style="67" customWidth="1"/>
    <col min="9484" max="9484" width="4.5546875" style="67" customWidth="1"/>
    <col min="9485" max="9485" width="5.33203125" style="67" customWidth="1"/>
    <col min="9486" max="9486" width="4.6640625" style="67" customWidth="1"/>
    <col min="9487" max="9487" width="4.5546875" style="67" customWidth="1"/>
    <col min="9488" max="9488" width="4.88671875" style="67" customWidth="1"/>
    <col min="9489" max="9489" width="4.5546875" style="67" customWidth="1"/>
    <col min="9490" max="9490" width="5" style="67" customWidth="1"/>
    <col min="9491" max="9491" width="5.109375" style="67" customWidth="1"/>
    <col min="9492" max="9492" width="4.109375" style="67" customWidth="1"/>
    <col min="9493" max="9495" width="4.6640625" style="67" customWidth="1"/>
    <col min="9496" max="9496" width="5.33203125" style="67" customWidth="1"/>
    <col min="9497" max="9498" width="5" style="67" customWidth="1"/>
    <col min="9499" max="9499" width="4.6640625" style="67" customWidth="1"/>
    <col min="9500" max="9500" width="4.5546875" style="67" customWidth="1"/>
    <col min="9501" max="9501" width="4.88671875" style="67" customWidth="1"/>
    <col min="9502" max="9503" width="4.6640625" style="67" customWidth="1"/>
    <col min="9504" max="9504" width="5.109375" style="67" customWidth="1"/>
    <col min="9505" max="9505" width="4.6640625" style="67" customWidth="1"/>
    <col min="9506" max="9506" width="4.5546875" style="67" bestFit="1" customWidth="1"/>
    <col min="9507" max="9507" width="4.5546875" style="67" customWidth="1"/>
    <col min="9508" max="9508" width="5.33203125" style="67" customWidth="1"/>
    <col min="9509" max="9509" width="5" style="67" customWidth="1"/>
    <col min="9510" max="9510" width="6" style="67" customWidth="1"/>
    <col min="9511" max="9511" width="6.33203125" style="67" customWidth="1"/>
    <col min="9512" max="9737" width="8.88671875" style="67"/>
    <col min="9738" max="9738" width="3.44140625" style="67" customWidth="1"/>
    <col min="9739" max="9739" width="37" style="67" customWidth="1"/>
    <col min="9740" max="9740" width="4.5546875" style="67" customWidth="1"/>
    <col min="9741" max="9741" width="5.33203125" style="67" customWidth="1"/>
    <col min="9742" max="9742" width="4.6640625" style="67" customWidth="1"/>
    <col min="9743" max="9743" width="4.5546875" style="67" customWidth="1"/>
    <col min="9744" max="9744" width="4.88671875" style="67" customWidth="1"/>
    <col min="9745" max="9745" width="4.5546875" style="67" customWidth="1"/>
    <col min="9746" max="9746" width="5" style="67" customWidth="1"/>
    <col min="9747" max="9747" width="5.109375" style="67" customWidth="1"/>
    <col min="9748" max="9748" width="4.109375" style="67" customWidth="1"/>
    <col min="9749" max="9751" width="4.6640625" style="67" customWidth="1"/>
    <col min="9752" max="9752" width="5.33203125" style="67" customWidth="1"/>
    <col min="9753" max="9754" width="5" style="67" customWidth="1"/>
    <col min="9755" max="9755" width="4.6640625" style="67" customWidth="1"/>
    <col min="9756" max="9756" width="4.5546875" style="67" customWidth="1"/>
    <col min="9757" max="9757" width="4.88671875" style="67" customWidth="1"/>
    <col min="9758" max="9759" width="4.6640625" style="67" customWidth="1"/>
    <col min="9760" max="9760" width="5.109375" style="67" customWidth="1"/>
    <col min="9761" max="9761" width="4.6640625" style="67" customWidth="1"/>
    <col min="9762" max="9762" width="4.5546875" style="67" bestFit="1" customWidth="1"/>
    <col min="9763" max="9763" width="4.5546875" style="67" customWidth="1"/>
    <col min="9764" max="9764" width="5.33203125" style="67" customWidth="1"/>
    <col min="9765" max="9765" width="5" style="67" customWidth="1"/>
    <col min="9766" max="9766" width="6" style="67" customWidth="1"/>
    <col min="9767" max="9767" width="6.33203125" style="67" customWidth="1"/>
    <col min="9768" max="9993" width="8.88671875" style="67"/>
    <col min="9994" max="9994" width="3.44140625" style="67" customWidth="1"/>
    <col min="9995" max="9995" width="37" style="67" customWidth="1"/>
    <col min="9996" max="9996" width="4.5546875" style="67" customWidth="1"/>
    <col min="9997" max="9997" width="5.33203125" style="67" customWidth="1"/>
    <col min="9998" max="9998" width="4.6640625" style="67" customWidth="1"/>
    <col min="9999" max="9999" width="4.5546875" style="67" customWidth="1"/>
    <col min="10000" max="10000" width="4.88671875" style="67" customWidth="1"/>
    <col min="10001" max="10001" width="4.5546875" style="67" customWidth="1"/>
    <col min="10002" max="10002" width="5" style="67" customWidth="1"/>
    <col min="10003" max="10003" width="5.109375" style="67" customWidth="1"/>
    <col min="10004" max="10004" width="4.109375" style="67" customWidth="1"/>
    <col min="10005" max="10007" width="4.6640625" style="67" customWidth="1"/>
    <col min="10008" max="10008" width="5.33203125" style="67" customWidth="1"/>
    <col min="10009" max="10010" width="5" style="67" customWidth="1"/>
    <col min="10011" max="10011" width="4.6640625" style="67" customWidth="1"/>
    <col min="10012" max="10012" width="4.5546875" style="67" customWidth="1"/>
    <col min="10013" max="10013" width="4.88671875" style="67" customWidth="1"/>
    <col min="10014" max="10015" width="4.6640625" style="67" customWidth="1"/>
    <col min="10016" max="10016" width="5.109375" style="67" customWidth="1"/>
    <col min="10017" max="10017" width="4.6640625" style="67" customWidth="1"/>
    <col min="10018" max="10018" width="4.5546875" style="67" bestFit="1" customWidth="1"/>
    <col min="10019" max="10019" width="4.5546875" style="67" customWidth="1"/>
    <col min="10020" max="10020" width="5.33203125" style="67" customWidth="1"/>
    <col min="10021" max="10021" width="5" style="67" customWidth="1"/>
    <col min="10022" max="10022" width="6" style="67" customWidth="1"/>
    <col min="10023" max="10023" width="6.33203125" style="67" customWidth="1"/>
    <col min="10024" max="10249" width="8.88671875" style="67"/>
    <col min="10250" max="10250" width="3.44140625" style="67" customWidth="1"/>
    <col min="10251" max="10251" width="37" style="67" customWidth="1"/>
    <col min="10252" max="10252" width="4.5546875" style="67" customWidth="1"/>
    <col min="10253" max="10253" width="5.33203125" style="67" customWidth="1"/>
    <col min="10254" max="10254" width="4.6640625" style="67" customWidth="1"/>
    <col min="10255" max="10255" width="4.5546875" style="67" customWidth="1"/>
    <col min="10256" max="10256" width="4.88671875" style="67" customWidth="1"/>
    <col min="10257" max="10257" width="4.5546875" style="67" customWidth="1"/>
    <col min="10258" max="10258" width="5" style="67" customWidth="1"/>
    <col min="10259" max="10259" width="5.109375" style="67" customWidth="1"/>
    <col min="10260" max="10260" width="4.109375" style="67" customWidth="1"/>
    <col min="10261" max="10263" width="4.6640625" style="67" customWidth="1"/>
    <col min="10264" max="10264" width="5.33203125" style="67" customWidth="1"/>
    <col min="10265" max="10266" width="5" style="67" customWidth="1"/>
    <col min="10267" max="10267" width="4.6640625" style="67" customWidth="1"/>
    <col min="10268" max="10268" width="4.5546875" style="67" customWidth="1"/>
    <col min="10269" max="10269" width="4.88671875" style="67" customWidth="1"/>
    <col min="10270" max="10271" width="4.6640625" style="67" customWidth="1"/>
    <col min="10272" max="10272" width="5.109375" style="67" customWidth="1"/>
    <col min="10273" max="10273" width="4.6640625" style="67" customWidth="1"/>
    <col min="10274" max="10274" width="4.5546875" style="67" bestFit="1" customWidth="1"/>
    <col min="10275" max="10275" width="4.5546875" style="67" customWidth="1"/>
    <col min="10276" max="10276" width="5.33203125" style="67" customWidth="1"/>
    <col min="10277" max="10277" width="5" style="67" customWidth="1"/>
    <col min="10278" max="10278" width="6" style="67" customWidth="1"/>
    <col min="10279" max="10279" width="6.33203125" style="67" customWidth="1"/>
    <col min="10280" max="10505" width="8.88671875" style="67"/>
    <col min="10506" max="10506" width="3.44140625" style="67" customWidth="1"/>
    <col min="10507" max="10507" width="37" style="67" customWidth="1"/>
    <col min="10508" max="10508" width="4.5546875" style="67" customWidth="1"/>
    <col min="10509" max="10509" width="5.33203125" style="67" customWidth="1"/>
    <col min="10510" max="10510" width="4.6640625" style="67" customWidth="1"/>
    <col min="10511" max="10511" width="4.5546875" style="67" customWidth="1"/>
    <col min="10512" max="10512" width="4.88671875" style="67" customWidth="1"/>
    <col min="10513" max="10513" width="4.5546875" style="67" customWidth="1"/>
    <col min="10514" max="10514" width="5" style="67" customWidth="1"/>
    <col min="10515" max="10515" width="5.109375" style="67" customWidth="1"/>
    <col min="10516" max="10516" width="4.109375" style="67" customWidth="1"/>
    <col min="10517" max="10519" width="4.6640625" style="67" customWidth="1"/>
    <col min="10520" max="10520" width="5.33203125" style="67" customWidth="1"/>
    <col min="10521" max="10522" width="5" style="67" customWidth="1"/>
    <col min="10523" max="10523" width="4.6640625" style="67" customWidth="1"/>
    <col min="10524" max="10524" width="4.5546875" style="67" customWidth="1"/>
    <col min="10525" max="10525" width="4.88671875" style="67" customWidth="1"/>
    <col min="10526" max="10527" width="4.6640625" style="67" customWidth="1"/>
    <col min="10528" max="10528" width="5.109375" style="67" customWidth="1"/>
    <col min="10529" max="10529" width="4.6640625" style="67" customWidth="1"/>
    <col min="10530" max="10530" width="4.5546875" style="67" bestFit="1" customWidth="1"/>
    <col min="10531" max="10531" width="4.5546875" style="67" customWidth="1"/>
    <col min="10532" max="10532" width="5.33203125" style="67" customWidth="1"/>
    <col min="10533" max="10533" width="5" style="67" customWidth="1"/>
    <col min="10534" max="10534" width="6" style="67" customWidth="1"/>
    <col min="10535" max="10535" width="6.33203125" style="67" customWidth="1"/>
    <col min="10536" max="10761" width="8.88671875" style="67"/>
    <col min="10762" max="10762" width="3.44140625" style="67" customWidth="1"/>
    <col min="10763" max="10763" width="37" style="67" customWidth="1"/>
    <col min="10764" max="10764" width="4.5546875" style="67" customWidth="1"/>
    <col min="10765" max="10765" width="5.33203125" style="67" customWidth="1"/>
    <col min="10766" max="10766" width="4.6640625" style="67" customWidth="1"/>
    <col min="10767" max="10767" width="4.5546875" style="67" customWidth="1"/>
    <col min="10768" max="10768" width="4.88671875" style="67" customWidth="1"/>
    <col min="10769" max="10769" width="4.5546875" style="67" customWidth="1"/>
    <col min="10770" max="10770" width="5" style="67" customWidth="1"/>
    <col min="10771" max="10771" width="5.109375" style="67" customWidth="1"/>
    <col min="10772" max="10772" width="4.109375" style="67" customWidth="1"/>
    <col min="10773" max="10775" width="4.6640625" style="67" customWidth="1"/>
    <col min="10776" max="10776" width="5.33203125" style="67" customWidth="1"/>
    <col min="10777" max="10778" width="5" style="67" customWidth="1"/>
    <col min="10779" max="10779" width="4.6640625" style="67" customWidth="1"/>
    <col min="10780" max="10780" width="4.5546875" style="67" customWidth="1"/>
    <col min="10781" max="10781" width="4.88671875" style="67" customWidth="1"/>
    <col min="10782" max="10783" width="4.6640625" style="67" customWidth="1"/>
    <col min="10784" max="10784" width="5.109375" style="67" customWidth="1"/>
    <col min="10785" max="10785" width="4.6640625" style="67" customWidth="1"/>
    <col min="10786" max="10786" width="4.5546875" style="67" bestFit="1" customWidth="1"/>
    <col min="10787" max="10787" width="4.5546875" style="67" customWidth="1"/>
    <col min="10788" max="10788" width="5.33203125" style="67" customWidth="1"/>
    <col min="10789" max="10789" width="5" style="67" customWidth="1"/>
    <col min="10790" max="10790" width="6" style="67" customWidth="1"/>
    <col min="10791" max="10791" width="6.33203125" style="67" customWidth="1"/>
    <col min="10792" max="11017" width="8.88671875" style="67"/>
    <col min="11018" max="11018" width="3.44140625" style="67" customWidth="1"/>
    <col min="11019" max="11019" width="37" style="67" customWidth="1"/>
    <col min="11020" max="11020" width="4.5546875" style="67" customWidth="1"/>
    <col min="11021" max="11021" width="5.33203125" style="67" customWidth="1"/>
    <col min="11022" max="11022" width="4.6640625" style="67" customWidth="1"/>
    <col min="11023" max="11023" width="4.5546875" style="67" customWidth="1"/>
    <col min="11024" max="11024" width="4.88671875" style="67" customWidth="1"/>
    <col min="11025" max="11025" width="4.5546875" style="67" customWidth="1"/>
    <col min="11026" max="11026" width="5" style="67" customWidth="1"/>
    <col min="11027" max="11027" width="5.109375" style="67" customWidth="1"/>
    <col min="11028" max="11028" width="4.109375" style="67" customWidth="1"/>
    <col min="11029" max="11031" width="4.6640625" style="67" customWidth="1"/>
    <col min="11032" max="11032" width="5.33203125" style="67" customWidth="1"/>
    <col min="11033" max="11034" width="5" style="67" customWidth="1"/>
    <col min="11035" max="11035" width="4.6640625" style="67" customWidth="1"/>
    <col min="11036" max="11036" width="4.5546875" style="67" customWidth="1"/>
    <col min="11037" max="11037" width="4.88671875" style="67" customWidth="1"/>
    <col min="11038" max="11039" width="4.6640625" style="67" customWidth="1"/>
    <col min="11040" max="11040" width="5.109375" style="67" customWidth="1"/>
    <col min="11041" max="11041" width="4.6640625" style="67" customWidth="1"/>
    <col min="11042" max="11042" width="4.5546875" style="67" bestFit="1" customWidth="1"/>
    <col min="11043" max="11043" width="4.5546875" style="67" customWidth="1"/>
    <col min="11044" max="11044" width="5.33203125" style="67" customWidth="1"/>
    <col min="11045" max="11045" width="5" style="67" customWidth="1"/>
    <col min="11046" max="11046" width="6" style="67" customWidth="1"/>
    <col min="11047" max="11047" width="6.33203125" style="67" customWidth="1"/>
    <col min="11048" max="11273" width="8.88671875" style="67"/>
    <col min="11274" max="11274" width="3.44140625" style="67" customWidth="1"/>
    <col min="11275" max="11275" width="37" style="67" customWidth="1"/>
    <col min="11276" max="11276" width="4.5546875" style="67" customWidth="1"/>
    <col min="11277" max="11277" width="5.33203125" style="67" customWidth="1"/>
    <col min="11278" max="11278" width="4.6640625" style="67" customWidth="1"/>
    <col min="11279" max="11279" width="4.5546875" style="67" customWidth="1"/>
    <col min="11280" max="11280" width="4.88671875" style="67" customWidth="1"/>
    <col min="11281" max="11281" width="4.5546875" style="67" customWidth="1"/>
    <col min="11282" max="11282" width="5" style="67" customWidth="1"/>
    <col min="11283" max="11283" width="5.109375" style="67" customWidth="1"/>
    <col min="11284" max="11284" width="4.109375" style="67" customWidth="1"/>
    <col min="11285" max="11287" width="4.6640625" style="67" customWidth="1"/>
    <col min="11288" max="11288" width="5.33203125" style="67" customWidth="1"/>
    <col min="11289" max="11290" width="5" style="67" customWidth="1"/>
    <col min="11291" max="11291" width="4.6640625" style="67" customWidth="1"/>
    <col min="11292" max="11292" width="4.5546875" style="67" customWidth="1"/>
    <col min="11293" max="11293" width="4.88671875" style="67" customWidth="1"/>
    <col min="11294" max="11295" width="4.6640625" style="67" customWidth="1"/>
    <col min="11296" max="11296" width="5.109375" style="67" customWidth="1"/>
    <col min="11297" max="11297" width="4.6640625" style="67" customWidth="1"/>
    <col min="11298" max="11298" width="4.5546875" style="67" bestFit="1" customWidth="1"/>
    <col min="11299" max="11299" width="4.5546875" style="67" customWidth="1"/>
    <col min="11300" max="11300" width="5.33203125" style="67" customWidth="1"/>
    <col min="11301" max="11301" width="5" style="67" customWidth="1"/>
    <col min="11302" max="11302" width="6" style="67" customWidth="1"/>
    <col min="11303" max="11303" width="6.33203125" style="67" customWidth="1"/>
    <col min="11304" max="11529" width="8.88671875" style="67"/>
    <col min="11530" max="11530" width="3.44140625" style="67" customWidth="1"/>
    <col min="11531" max="11531" width="37" style="67" customWidth="1"/>
    <col min="11532" max="11532" width="4.5546875" style="67" customWidth="1"/>
    <col min="11533" max="11533" width="5.33203125" style="67" customWidth="1"/>
    <col min="11534" max="11534" width="4.6640625" style="67" customWidth="1"/>
    <col min="11535" max="11535" width="4.5546875" style="67" customWidth="1"/>
    <col min="11536" max="11536" width="4.88671875" style="67" customWidth="1"/>
    <col min="11537" max="11537" width="4.5546875" style="67" customWidth="1"/>
    <col min="11538" max="11538" width="5" style="67" customWidth="1"/>
    <col min="11539" max="11539" width="5.109375" style="67" customWidth="1"/>
    <col min="11540" max="11540" width="4.109375" style="67" customWidth="1"/>
    <col min="11541" max="11543" width="4.6640625" style="67" customWidth="1"/>
    <col min="11544" max="11544" width="5.33203125" style="67" customWidth="1"/>
    <col min="11545" max="11546" width="5" style="67" customWidth="1"/>
    <col min="11547" max="11547" width="4.6640625" style="67" customWidth="1"/>
    <col min="11548" max="11548" width="4.5546875" style="67" customWidth="1"/>
    <col min="11549" max="11549" width="4.88671875" style="67" customWidth="1"/>
    <col min="11550" max="11551" width="4.6640625" style="67" customWidth="1"/>
    <col min="11552" max="11552" width="5.109375" style="67" customWidth="1"/>
    <col min="11553" max="11553" width="4.6640625" style="67" customWidth="1"/>
    <col min="11554" max="11554" width="4.5546875" style="67" bestFit="1" customWidth="1"/>
    <col min="11555" max="11555" width="4.5546875" style="67" customWidth="1"/>
    <col min="11556" max="11556" width="5.33203125" style="67" customWidth="1"/>
    <col min="11557" max="11557" width="5" style="67" customWidth="1"/>
    <col min="11558" max="11558" width="6" style="67" customWidth="1"/>
    <col min="11559" max="11559" width="6.33203125" style="67" customWidth="1"/>
    <col min="11560" max="11785" width="8.88671875" style="67"/>
    <col min="11786" max="11786" width="3.44140625" style="67" customWidth="1"/>
    <col min="11787" max="11787" width="37" style="67" customWidth="1"/>
    <col min="11788" max="11788" width="4.5546875" style="67" customWidth="1"/>
    <col min="11789" max="11789" width="5.33203125" style="67" customWidth="1"/>
    <col min="11790" max="11790" width="4.6640625" style="67" customWidth="1"/>
    <col min="11791" max="11791" width="4.5546875" style="67" customWidth="1"/>
    <col min="11792" max="11792" width="4.88671875" style="67" customWidth="1"/>
    <col min="11793" max="11793" width="4.5546875" style="67" customWidth="1"/>
    <col min="11794" max="11794" width="5" style="67" customWidth="1"/>
    <col min="11795" max="11795" width="5.109375" style="67" customWidth="1"/>
    <col min="11796" max="11796" width="4.109375" style="67" customWidth="1"/>
    <col min="11797" max="11799" width="4.6640625" style="67" customWidth="1"/>
    <col min="11800" max="11800" width="5.33203125" style="67" customWidth="1"/>
    <col min="11801" max="11802" width="5" style="67" customWidth="1"/>
    <col min="11803" max="11803" width="4.6640625" style="67" customWidth="1"/>
    <col min="11804" max="11804" width="4.5546875" style="67" customWidth="1"/>
    <col min="11805" max="11805" width="4.88671875" style="67" customWidth="1"/>
    <col min="11806" max="11807" width="4.6640625" style="67" customWidth="1"/>
    <col min="11808" max="11808" width="5.109375" style="67" customWidth="1"/>
    <col min="11809" max="11809" width="4.6640625" style="67" customWidth="1"/>
    <col min="11810" max="11810" width="4.5546875" style="67" bestFit="1" customWidth="1"/>
    <col min="11811" max="11811" width="4.5546875" style="67" customWidth="1"/>
    <col min="11812" max="11812" width="5.33203125" style="67" customWidth="1"/>
    <col min="11813" max="11813" width="5" style="67" customWidth="1"/>
    <col min="11814" max="11814" width="6" style="67" customWidth="1"/>
    <col min="11815" max="11815" width="6.33203125" style="67" customWidth="1"/>
    <col min="11816" max="12041" width="8.88671875" style="67"/>
    <col min="12042" max="12042" width="3.44140625" style="67" customWidth="1"/>
    <col min="12043" max="12043" width="37" style="67" customWidth="1"/>
    <col min="12044" max="12044" width="4.5546875" style="67" customWidth="1"/>
    <col min="12045" max="12045" width="5.33203125" style="67" customWidth="1"/>
    <col min="12046" max="12046" width="4.6640625" style="67" customWidth="1"/>
    <col min="12047" max="12047" width="4.5546875" style="67" customWidth="1"/>
    <col min="12048" max="12048" width="4.88671875" style="67" customWidth="1"/>
    <col min="12049" max="12049" width="4.5546875" style="67" customWidth="1"/>
    <col min="12050" max="12050" width="5" style="67" customWidth="1"/>
    <col min="12051" max="12051" width="5.109375" style="67" customWidth="1"/>
    <col min="12052" max="12052" width="4.109375" style="67" customWidth="1"/>
    <col min="12053" max="12055" width="4.6640625" style="67" customWidth="1"/>
    <col min="12056" max="12056" width="5.33203125" style="67" customWidth="1"/>
    <col min="12057" max="12058" width="5" style="67" customWidth="1"/>
    <col min="12059" max="12059" width="4.6640625" style="67" customWidth="1"/>
    <col min="12060" max="12060" width="4.5546875" style="67" customWidth="1"/>
    <col min="12061" max="12061" width="4.88671875" style="67" customWidth="1"/>
    <col min="12062" max="12063" width="4.6640625" style="67" customWidth="1"/>
    <col min="12064" max="12064" width="5.109375" style="67" customWidth="1"/>
    <col min="12065" max="12065" width="4.6640625" style="67" customWidth="1"/>
    <col min="12066" max="12066" width="4.5546875" style="67" bestFit="1" customWidth="1"/>
    <col min="12067" max="12067" width="4.5546875" style="67" customWidth="1"/>
    <col min="12068" max="12068" width="5.33203125" style="67" customWidth="1"/>
    <col min="12069" max="12069" width="5" style="67" customWidth="1"/>
    <col min="12070" max="12070" width="6" style="67" customWidth="1"/>
    <col min="12071" max="12071" width="6.33203125" style="67" customWidth="1"/>
    <col min="12072" max="12297" width="8.88671875" style="67"/>
    <col min="12298" max="12298" width="3.44140625" style="67" customWidth="1"/>
    <col min="12299" max="12299" width="37" style="67" customWidth="1"/>
    <col min="12300" max="12300" width="4.5546875" style="67" customWidth="1"/>
    <col min="12301" max="12301" width="5.33203125" style="67" customWidth="1"/>
    <col min="12302" max="12302" width="4.6640625" style="67" customWidth="1"/>
    <col min="12303" max="12303" width="4.5546875" style="67" customWidth="1"/>
    <col min="12304" max="12304" width="4.88671875" style="67" customWidth="1"/>
    <col min="12305" max="12305" width="4.5546875" style="67" customWidth="1"/>
    <col min="12306" max="12306" width="5" style="67" customWidth="1"/>
    <col min="12307" max="12307" width="5.109375" style="67" customWidth="1"/>
    <col min="12308" max="12308" width="4.109375" style="67" customWidth="1"/>
    <col min="12309" max="12311" width="4.6640625" style="67" customWidth="1"/>
    <col min="12312" max="12312" width="5.33203125" style="67" customWidth="1"/>
    <col min="12313" max="12314" width="5" style="67" customWidth="1"/>
    <col min="12315" max="12315" width="4.6640625" style="67" customWidth="1"/>
    <col min="12316" max="12316" width="4.5546875" style="67" customWidth="1"/>
    <col min="12317" max="12317" width="4.88671875" style="67" customWidth="1"/>
    <col min="12318" max="12319" width="4.6640625" style="67" customWidth="1"/>
    <col min="12320" max="12320" width="5.109375" style="67" customWidth="1"/>
    <col min="12321" max="12321" width="4.6640625" style="67" customWidth="1"/>
    <col min="12322" max="12322" width="4.5546875" style="67" bestFit="1" customWidth="1"/>
    <col min="12323" max="12323" width="4.5546875" style="67" customWidth="1"/>
    <col min="12324" max="12324" width="5.33203125" style="67" customWidth="1"/>
    <col min="12325" max="12325" width="5" style="67" customWidth="1"/>
    <col min="12326" max="12326" width="6" style="67" customWidth="1"/>
    <col min="12327" max="12327" width="6.33203125" style="67" customWidth="1"/>
    <col min="12328" max="12553" width="8.88671875" style="67"/>
    <col min="12554" max="12554" width="3.44140625" style="67" customWidth="1"/>
    <col min="12555" max="12555" width="37" style="67" customWidth="1"/>
    <col min="12556" max="12556" width="4.5546875" style="67" customWidth="1"/>
    <col min="12557" max="12557" width="5.33203125" style="67" customWidth="1"/>
    <col min="12558" max="12558" width="4.6640625" style="67" customWidth="1"/>
    <col min="12559" max="12559" width="4.5546875" style="67" customWidth="1"/>
    <col min="12560" max="12560" width="4.88671875" style="67" customWidth="1"/>
    <col min="12561" max="12561" width="4.5546875" style="67" customWidth="1"/>
    <col min="12562" max="12562" width="5" style="67" customWidth="1"/>
    <col min="12563" max="12563" width="5.109375" style="67" customWidth="1"/>
    <col min="12564" max="12564" width="4.109375" style="67" customWidth="1"/>
    <col min="12565" max="12567" width="4.6640625" style="67" customWidth="1"/>
    <col min="12568" max="12568" width="5.33203125" style="67" customWidth="1"/>
    <col min="12569" max="12570" width="5" style="67" customWidth="1"/>
    <col min="12571" max="12571" width="4.6640625" style="67" customWidth="1"/>
    <col min="12572" max="12572" width="4.5546875" style="67" customWidth="1"/>
    <col min="12573" max="12573" width="4.88671875" style="67" customWidth="1"/>
    <col min="12574" max="12575" width="4.6640625" style="67" customWidth="1"/>
    <col min="12576" max="12576" width="5.109375" style="67" customWidth="1"/>
    <col min="12577" max="12577" width="4.6640625" style="67" customWidth="1"/>
    <col min="12578" max="12578" width="4.5546875" style="67" bestFit="1" customWidth="1"/>
    <col min="12579" max="12579" width="4.5546875" style="67" customWidth="1"/>
    <col min="12580" max="12580" width="5.33203125" style="67" customWidth="1"/>
    <col min="12581" max="12581" width="5" style="67" customWidth="1"/>
    <col min="12582" max="12582" width="6" style="67" customWidth="1"/>
    <col min="12583" max="12583" width="6.33203125" style="67" customWidth="1"/>
    <col min="12584" max="12809" width="8.88671875" style="67"/>
    <col min="12810" max="12810" width="3.44140625" style="67" customWidth="1"/>
    <col min="12811" max="12811" width="37" style="67" customWidth="1"/>
    <col min="12812" max="12812" width="4.5546875" style="67" customWidth="1"/>
    <col min="12813" max="12813" width="5.33203125" style="67" customWidth="1"/>
    <col min="12814" max="12814" width="4.6640625" style="67" customWidth="1"/>
    <col min="12815" max="12815" width="4.5546875" style="67" customWidth="1"/>
    <col min="12816" max="12816" width="4.88671875" style="67" customWidth="1"/>
    <col min="12817" max="12817" width="4.5546875" style="67" customWidth="1"/>
    <col min="12818" max="12818" width="5" style="67" customWidth="1"/>
    <col min="12819" max="12819" width="5.109375" style="67" customWidth="1"/>
    <col min="12820" max="12820" width="4.109375" style="67" customWidth="1"/>
    <col min="12821" max="12823" width="4.6640625" style="67" customWidth="1"/>
    <col min="12824" max="12824" width="5.33203125" style="67" customWidth="1"/>
    <col min="12825" max="12826" width="5" style="67" customWidth="1"/>
    <col min="12827" max="12827" width="4.6640625" style="67" customWidth="1"/>
    <col min="12828" max="12828" width="4.5546875" style="67" customWidth="1"/>
    <col min="12829" max="12829" width="4.88671875" style="67" customWidth="1"/>
    <col min="12830" max="12831" width="4.6640625" style="67" customWidth="1"/>
    <col min="12832" max="12832" width="5.109375" style="67" customWidth="1"/>
    <col min="12833" max="12833" width="4.6640625" style="67" customWidth="1"/>
    <col min="12834" max="12834" width="4.5546875" style="67" bestFit="1" customWidth="1"/>
    <col min="12835" max="12835" width="4.5546875" style="67" customWidth="1"/>
    <col min="12836" max="12836" width="5.33203125" style="67" customWidth="1"/>
    <col min="12837" max="12837" width="5" style="67" customWidth="1"/>
    <col min="12838" max="12838" width="6" style="67" customWidth="1"/>
    <col min="12839" max="12839" width="6.33203125" style="67" customWidth="1"/>
    <col min="12840" max="13065" width="8.88671875" style="67"/>
    <col min="13066" max="13066" width="3.44140625" style="67" customWidth="1"/>
    <col min="13067" max="13067" width="37" style="67" customWidth="1"/>
    <col min="13068" max="13068" width="4.5546875" style="67" customWidth="1"/>
    <col min="13069" max="13069" width="5.33203125" style="67" customWidth="1"/>
    <col min="13070" max="13070" width="4.6640625" style="67" customWidth="1"/>
    <col min="13071" max="13071" width="4.5546875" style="67" customWidth="1"/>
    <col min="13072" max="13072" width="4.88671875" style="67" customWidth="1"/>
    <col min="13073" max="13073" width="4.5546875" style="67" customWidth="1"/>
    <col min="13074" max="13074" width="5" style="67" customWidth="1"/>
    <col min="13075" max="13075" width="5.109375" style="67" customWidth="1"/>
    <col min="13076" max="13076" width="4.109375" style="67" customWidth="1"/>
    <col min="13077" max="13079" width="4.6640625" style="67" customWidth="1"/>
    <col min="13080" max="13080" width="5.33203125" style="67" customWidth="1"/>
    <col min="13081" max="13082" width="5" style="67" customWidth="1"/>
    <col min="13083" max="13083" width="4.6640625" style="67" customWidth="1"/>
    <col min="13084" max="13084" width="4.5546875" style="67" customWidth="1"/>
    <col min="13085" max="13085" width="4.88671875" style="67" customWidth="1"/>
    <col min="13086" max="13087" width="4.6640625" style="67" customWidth="1"/>
    <col min="13088" max="13088" width="5.109375" style="67" customWidth="1"/>
    <col min="13089" max="13089" width="4.6640625" style="67" customWidth="1"/>
    <col min="13090" max="13090" width="4.5546875" style="67" bestFit="1" customWidth="1"/>
    <col min="13091" max="13091" width="4.5546875" style="67" customWidth="1"/>
    <col min="13092" max="13092" width="5.33203125" style="67" customWidth="1"/>
    <col min="13093" max="13093" width="5" style="67" customWidth="1"/>
    <col min="13094" max="13094" width="6" style="67" customWidth="1"/>
    <col min="13095" max="13095" width="6.33203125" style="67" customWidth="1"/>
    <col min="13096" max="13321" width="8.88671875" style="67"/>
    <col min="13322" max="13322" width="3.44140625" style="67" customWidth="1"/>
    <col min="13323" max="13323" width="37" style="67" customWidth="1"/>
    <col min="13324" max="13324" width="4.5546875" style="67" customWidth="1"/>
    <col min="13325" max="13325" width="5.33203125" style="67" customWidth="1"/>
    <col min="13326" max="13326" width="4.6640625" style="67" customWidth="1"/>
    <col min="13327" max="13327" width="4.5546875" style="67" customWidth="1"/>
    <col min="13328" max="13328" width="4.88671875" style="67" customWidth="1"/>
    <col min="13329" max="13329" width="4.5546875" style="67" customWidth="1"/>
    <col min="13330" max="13330" width="5" style="67" customWidth="1"/>
    <col min="13331" max="13331" width="5.109375" style="67" customWidth="1"/>
    <col min="13332" max="13332" width="4.109375" style="67" customWidth="1"/>
    <col min="13333" max="13335" width="4.6640625" style="67" customWidth="1"/>
    <col min="13336" max="13336" width="5.33203125" style="67" customWidth="1"/>
    <col min="13337" max="13338" width="5" style="67" customWidth="1"/>
    <col min="13339" max="13339" width="4.6640625" style="67" customWidth="1"/>
    <col min="13340" max="13340" width="4.5546875" style="67" customWidth="1"/>
    <col min="13341" max="13341" width="4.88671875" style="67" customWidth="1"/>
    <col min="13342" max="13343" width="4.6640625" style="67" customWidth="1"/>
    <col min="13344" max="13344" width="5.109375" style="67" customWidth="1"/>
    <col min="13345" max="13345" width="4.6640625" style="67" customWidth="1"/>
    <col min="13346" max="13346" width="4.5546875" style="67" bestFit="1" customWidth="1"/>
    <col min="13347" max="13347" width="4.5546875" style="67" customWidth="1"/>
    <col min="13348" max="13348" width="5.33203125" style="67" customWidth="1"/>
    <col min="13349" max="13349" width="5" style="67" customWidth="1"/>
    <col min="13350" max="13350" width="6" style="67" customWidth="1"/>
    <col min="13351" max="13351" width="6.33203125" style="67" customWidth="1"/>
    <col min="13352" max="13577" width="8.88671875" style="67"/>
    <col min="13578" max="13578" width="3.44140625" style="67" customWidth="1"/>
    <col min="13579" max="13579" width="37" style="67" customWidth="1"/>
    <col min="13580" max="13580" width="4.5546875" style="67" customWidth="1"/>
    <col min="13581" max="13581" width="5.33203125" style="67" customWidth="1"/>
    <col min="13582" max="13582" width="4.6640625" style="67" customWidth="1"/>
    <col min="13583" max="13583" width="4.5546875" style="67" customWidth="1"/>
    <col min="13584" max="13584" width="4.88671875" style="67" customWidth="1"/>
    <col min="13585" max="13585" width="4.5546875" style="67" customWidth="1"/>
    <col min="13586" max="13586" width="5" style="67" customWidth="1"/>
    <col min="13587" max="13587" width="5.109375" style="67" customWidth="1"/>
    <col min="13588" max="13588" width="4.109375" style="67" customWidth="1"/>
    <col min="13589" max="13591" width="4.6640625" style="67" customWidth="1"/>
    <col min="13592" max="13592" width="5.33203125" style="67" customWidth="1"/>
    <col min="13593" max="13594" width="5" style="67" customWidth="1"/>
    <col min="13595" max="13595" width="4.6640625" style="67" customWidth="1"/>
    <col min="13596" max="13596" width="4.5546875" style="67" customWidth="1"/>
    <col min="13597" max="13597" width="4.88671875" style="67" customWidth="1"/>
    <col min="13598" max="13599" width="4.6640625" style="67" customWidth="1"/>
    <col min="13600" max="13600" width="5.109375" style="67" customWidth="1"/>
    <col min="13601" max="13601" width="4.6640625" style="67" customWidth="1"/>
    <col min="13602" max="13602" width="4.5546875" style="67" bestFit="1" customWidth="1"/>
    <col min="13603" max="13603" width="4.5546875" style="67" customWidth="1"/>
    <col min="13604" max="13604" width="5.33203125" style="67" customWidth="1"/>
    <col min="13605" max="13605" width="5" style="67" customWidth="1"/>
    <col min="13606" max="13606" width="6" style="67" customWidth="1"/>
    <col min="13607" max="13607" width="6.33203125" style="67" customWidth="1"/>
    <col min="13608" max="13833" width="8.88671875" style="67"/>
    <col min="13834" max="13834" width="3.44140625" style="67" customWidth="1"/>
    <col min="13835" max="13835" width="37" style="67" customWidth="1"/>
    <col min="13836" max="13836" width="4.5546875" style="67" customWidth="1"/>
    <col min="13837" max="13837" width="5.33203125" style="67" customWidth="1"/>
    <col min="13838" max="13838" width="4.6640625" style="67" customWidth="1"/>
    <col min="13839" max="13839" width="4.5546875" style="67" customWidth="1"/>
    <col min="13840" max="13840" width="4.88671875" style="67" customWidth="1"/>
    <col min="13841" max="13841" width="4.5546875" style="67" customWidth="1"/>
    <col min="13842" max="13842" width="5" style="67" customWidth="1"/>
    <col min="13843" max="13843" width="5.109375" style="67" customWidth="1"/>
    <col min="13844" max="13844" width="4.109375" style="67" customWidth="1"/>
    <col min="13845" max="13847" width="4.6640625" style="67" customWidth="1"/>
    <col min="13848" max="13848" width="5.33203125" style="67" customWidth="1"/>
    <col min="13849" max="13850" width="5" style="67" customWidth="1"/>
    <col min="13851" max="13851" width="4.6640625" style="67" customWidth="1"/>
    <col min="13852" max="13852" width="4.5546875" style="67" customWidth="1"/>
    <col min="13853" max="13853" width="4.88671875" style="67" customWidth="1"/>
    <col min="13854" max="13855" width="4.6640625" style="67" customWidth="1"/>
    <col min="13856" max="13856" width="5.109375" style="67" customWidth="1"/>
    <col min="13857" max="13857" width="4.6640625" style="67" customWidth="1"/>
    <col min="13858" max="13858" width="4.5546875" style="67" bestFit="1" customWidth="1"/>
    <col min="13859" max="13859" width="4.5546875" style="67" customWidth="1"/>
    <col min="13860" max="13860" width="5.33203125" style="67" customWidth="1"/>
    <col min="13861" max="13861" width="5" style="67" customWidth="1"/>
    <col min="13862" max="13862" width="6" style="67" customWidth="1"/>
    <col min="13863" max="13863" width="6.33203125" style="67" customWidth="1"/>
    <col min="13864" max="14089" width="8.88671875" style="67"/>
    <col min="14090" max="14090" width="3.44140625" style="67" customWidth="1"/>
    <col min="14091" max="14091" width="37" style="67" customWidth="1"/>
    <col min="14092" max="14092" width="4.5546875" style="67" customWidth="1"/>
    <col min="14093" max="14093" width="5.33203125" style="67" customWidth="1"/>
    <col min="14094" max="14094" width="4.6640625" style="67" customWidth="1"/>
    <col min="14095" max="14095" width="4.5546875" style="67" customWidth="1"/>
    <col min="14096" max="14096" width="4.88671875" style="67" customWidth="1"/>
    <col min="14097" max="14097" width="4.5546875" style="67" customWidth="1"/>
    <col min="14098" max="14098" width="5" style="67" customWidth="1"/>
    <col min="14099" max="14099" width="5.109375" style="67" customWidth="1"/>
    <col min="14100" max="14100" width="4.109375" style="67" customWidth="1"/>
    <col min="14101" max="14103" width="4.6640625" style="67" customWidth="1"/>
    <col min="14104" max="14104" width="5.33203125" style="67" customWidth="1"/>
    <col min="14105" max="14106" width="5" style="67" customWidth="1"/>
    <col min="14107" max="14107" width="4.6640625" style="67" customWidth="1"/>
    <col min="14108" max="14108" width="4.5546875" style="67" customWidth="1"/>
    <col min="14109" max="14109" width="4.88671875" style="67" customWidth="1"/>
    <col min="14110" max="14111" width="4.6640625" style="67" customWidth="1"/>
    <col min="14112" max="14112" width="5.109375" style="67" customWidth="1"/>
    <col min="14113" max="14113" width="4.6640625" style="67" customWidth="1"/>
    <col min="14114" max="14114" width="4.5546875" style="67" bestFit="1" customWidth="1"/>
    <col min="14115" max="14115" width="4.5546875" style="67" customWidth="1"/>
    <col min="14116" max="14116" width="5.33203125" style="67" customWidth="1"/>
    <col min="14117" max="14117" width="5" style="67" customWidth="1"/>
    <col min="14118" max="14118" width="6" style="67" customWidth="1"/>
    <col min="14119" max="14119" width="6.33203125" style="67" customWidth="1"/>
    <col min="14120" max="14345" width="8.88671875" style="67"/>
    <col min="14346" max="14346" width="3.44140625" style="67" customWidth="1"/>
    <col min="14347" max="14347" width="37" style="67" customWidth="1"/>
    <col min="14348" max="14348" width="4.5546875" style="67" customWidth="1"/>
    <col min="14349" max="14349" width="5.33203125" style="67" customWidth="1"/>
    <col min="14350" max="14350" width="4.6640625" style="67" customWidth="1"/>
    <col min="14351" max="14351" width="4.5546875" style="67" customWidth="1"/>
    <col min="14352" max="14352" width="4.88671875" style="67" customWidth="1"/>
    <col min="14353" max="14353" width="4.5546875" style="67" customWidth="1"/>
    <col min="14354" max="14354" width="5" style="67" customWidth="1"/>
    <col min="14355" max="14355" width="5.109375" style="67" customWidth="1"/>
    <col min="14356" max="14356" width="4.109375" style="67" customWidth="1"/>
    <col min="14357" max="14359" width="4.6640625" style="67" customWidth="1"/>
    <col min="14360" max="14360" width="5.33203125" style="67" customWidth="1"/>
    <col min="14361" max="14362" width="5" style="67" customWidth="1"/>
    <col min="14363" max="14363" width="4.6640625" style="67" customWidth="1"/>
    <col min="14364" max="14364" width="4.5546875" style="67" customWidth="1"/>
    <col min="14365" max="14365" width="4.88671875" style="67" customWidth="1"/>
    <col min="14366" max="14367" width="4.6640625" style="67" customWidth="1"/>
    <col min="14368" max="14368" width="5.109375" style="67" customWidth="1"/>
    <col min="14369" max="14369" width="4.6640625" style="67" customWidth="1"/>
    <col min="14370" max="14370" width="4.5546875" style="67" bestFit="1" customWidth="1"/>
    <col min="14371" max="14371" width="4.5546875" style="67" customWidth="1"/>
    <col min="14372" max="14372" width="5.33203125" style="67" customWidth="1"/>
    <col min="14373" max="14373" width="5" style="67" customWidth="1"/>
    <col min="14374" max="14374" width="6" style="67" customWidth="1"/>
    <col min="14375" max="14375" width="6.33203125" style="67" customWidth="1"/>
    <col min="14376" max="14601" width="8.88671875" style="67"/>
    <col min="14602" max="14602" width="3.44140625" style="67" customWidth="1"/>
    <col min="14603" max="14603" width="37" style="67" customWidth="1"/>
    <col min="14604" max="14604" width="4.5546875" style="67" customWidth="1"/>
    <col min="14605" max="14605" width="5.33203125" style="67" customWidth="1"/>
    <col min="14606" max="14606" width="4.6640625" style="67" customWidth="1"/>
    <col min="14607" max="14607" width="4.5546875" style="67" customWidth="1"/>
    <col min="14608" max="14608" width="4.88671875" style="67" customWidth="1"/>
    <col min="14609" max="14609" width="4.5546875" style="67" customWidth="1"/>
    <col min="14610" max="14610" width="5" style="67" customWidth="1"/>
    <col min="14611" max="14611" width="5.109375" style="67" customWidth="1"/>
    <col min="14612" max="14612" width="4.109375" style="67" customWidth="1"/>
    <col min="14613" max="14615" width="4.6640625" style="67" customWidth="1"/>
    <col min="14616" max="14616" width="5.33203125" style="67" customWidth="1"/>
    <col min="14617" max="14618" width="5" style="67" customWidth="1"/>
    <col min="14619" max="14619" width="4.6640625" style="67" customWidth="1"/>
    <col min="14620" max="14620" width="4.5546875" style="67" customWidth="1"/>
    <col min="14621" max="14621" width="4.88671875" style="67" customWidth="1"/>
    <col min="14622" max="14623" width="4.6640625" style="67" customWidth="1"/>
    <col min="14624" max="14624" width="5.109375" style="67" customWidth="1"/>
    <col min="14625" max="14625" width="4.6640625" style="67" customWidth="1"/>
    <col min="14626" max="14626" width="4.5546875" style="67" bestFit="1" customWidth="1"/>
    <col min="14627" max="14627" width="4.5546875" style="67" customWidth="1"/>
    <col min="14628" max="14628" width="5.33203125" style="67" customWidth="1"/>
    <col min="14629" max="14629" width="5" style="67" customWidth="1"/>
    <col min="14630" max="14630" width="6" style="67" customWidth="1"/>
    <col min="14631" max="14631" width="6.33203125" style="67" customWidth="1"/>
    <col min="14632" max="14857" width="8.88671875" style="67"/>
    <col min="14858" max="14858" width="3.44140625" style="67" customWidth="1"/>
    <col min="14859" max="14859" width="37" style="67" customWidth="1"/>
    <col min="14860" max="14860" width="4.5546875" style="67" customWidth="1"/>
    <col min="14861" max="14861" width="5.33203125" style="67" customWidth="1"/>
    <col min="14862" max="14862" width="4.6640625" style="67" customWidth="1"/>
    <col min="14863" max="14863" width="4.5546875" style="67" customWidth="1"/>
    <col min="14864" max="14864" width="4.88671875" style="67" customWidth="1"/>
    <col min="14865" max="14865" width="4.5546875" style="67" customWidth="1"/>
    <col min="14866" max="14866" width="5" style="67" customWidth="1"/>
    <col min="14867" max="14867" width="5.109375" style="67" customWidth="1"/>
    <col min="14868" max="14868" width="4.109375" style="67" customWidth="1"/>
    <col min="14869" max="14871" width="4.6640625" style="67" customWidth="1"/>
    <col min="14872" max="14872" width="5.33203125" style="67" customWidth="1"/>
    <col min="14873" max="14874" width="5" style="67" customWidth="1"/>
    <col min="14875" max="14875" width="4.6640625" style="67" customWidth="1"/>
    <col min="14876" max="14876" width="4.5546875" style="67" customWidth="1"/>
    <col min="14877" max="14877" width="4.88671875" style="67" customWidth="1"/>
    <col min="14878" max="14879" width="4.6640625" style="67" customWidth="1"/>
    <col min="14880" max="14880" width="5.109375" style="67" customWidth="1"/>
    <col min="14881" max="14881" width="4.6640625" style="67" customWidth="1"/>
    <col min="14882" max="14882" width="4.5546875" style="67" bestFit="1" customWidth="1"/>
    <col min="14883" max="14883" width="4.5546875" style="67" customWidth="1"/>
    <col min="14884" max="14884" width="5.33203125" style="67" customWidth="1"/>
    <col min="14885" max="14885" width="5" style="67" customWidth="1"/>
    <col min="14886" max="14886" width="6" style="67" customWidth="1"/>
    <col min="14887" max="14887" width="6.33203125" style="67" customWidth="1"/>
    <col min="14888" max="15113" width="8.88671875" style="67"/>
    <col min="15114" max="15114" width="3.44140625" style="67" customWidth="1"/>
    <col min="15115" max="15115" width="37" style="67" customWidth="1"/>
    <col min="15116" max="15116" width="4.5546875" style="67" customWidth="1"/>
    <col min="15117" max="15117" width="5.33203125" style="67" customWidth="1"/>
    <col min="15118" max="15118" width="4.6640625" style="67" customWidth="1"/>
    <col min="15119" max="15119" width="4.5546875" style="67" customWidth="1"/>
    <col min="15120" max="15120" width="4.88671875" style="67" customWidth="1"/>
    <col min="15121" max="15121" width="4.5546875" style="67" customWidth="1"/>
    <col min="15122" max="15122" width="5" style="67" customWidth="1"/>
    <col min="15123" max="15123" width="5.109375" style="67" customWidth="1"/>
    <col min="15124" max="15124" width="4.109375" style="67" customWidth="1"/>
    <col min="15125" max="15127" width="4.6640625" style="67" customWidth="1"/>
    <col min="15128" max="15128" width="5.33203125" style="67" customWidth="1"/>
    <col min="15129" max="15130" width="5" style="67" customWidth="1"/>
    <col min="15131" max="15131" width="4.6640625" style="67" customWidth="1"/>
    <col min="15132" max="15132" width="4.5546875" style="67" customWidth="1"/>
    <col min="15133" max="15133" width="4.88671875" style="67" customWidth="1"/>
    <col min="15134" max="15135" width="4.6640625" style="67" customWidth="1"/>
    <col min="15136" max="15136" width="5.109375" style="67" customWidth="1"/>
    <col min="15137" max="15137" width="4.6640625" style="67" customWidth="1"/>
    <col min="15138" max="15138" width="4.5546875" style="67" bestFit="1" customWidth="1"/>
    <col min="15139" max="15139" width="4.5546875" style="67" customWidth="1"/>
    <col min="15140" max="15140" width="5.33203125" style="67" customWidth="1"/>
    <col min="15141" max="15141" width="5" style="67" customWidth="1"/>
    <col min="15142" max="15142" width="6" style="67" customWidth="1"/>
    <col min="15143" max="15143" width="6.33203125" style="67" customWidth="1"/>
    <col min="15144" max="15369" width="8.88671875" style="67"/>
    <col min="15370" max="15370" width="3.44140625" style="67" customWidth="1"/>
    <col min="15371" max="15371" width="37" style="67" customWidth="1"/>
    <col min="15372" max="15372" width="4.5546875" style="67" customWidth="1"/>
    <col min="15373" max="15373" width="5.33203125" style="67" customWidth="1"/>
    <col min="15374" max="15374" width="4.6640625" style="67" customWidth="1"/>
    <col min="15375" max="15375" width="4.5546875" style="67" customWidth="1"/>
    <col min="15376" max="15376" width="4.88671875" style="67" customWidth="1"/>
    <col min="15377" max="15377" width="4.5546875" style="67" customWidth="1"/>
    <col min="15378" max="15378" width="5" style="67" customWidth="1"/>
    <col min="15379" max="15379" width="5.109375" style="67" customWidth="1"/>
    <col min="15380" max="15380" width="4.109375" style="67" customWidth="1"/>
    <col min="15381" max="15383" width="4.6640625" style="67" customWidth="1"/>
    <col min="15384" max="15384" width="5.33203125" style="67" customWidth="1"/>
    <col min="15385" max="15386" width="5" style="67" customWidth="1"/>
    <col min="15387" max="15387" width="4.6640625" style="67" customWidth="1"/>
    <col min="15388" max="15388" width="4.5546875" style="67" customWidth="1"/>
    <col min="15389" max="15389" width="4.88671875" style="67" customWidth="1"/>
    <col min="15390" max="15391" width="4.6640625" style="67" customWidth="1"/>
    <col min="15392" max="15392" width="5.109375" style="67" customWidth="1"/>
    <col min="15393" max="15393" width="4.6640625" style="67" customWidth="1"/>
    <col min="15394" max="15394" width="4.5546875" style="67" bestFit="1" customWidth="1"/>
    <col min="15395" max="15395" width="4.5546875" style="67" customWidth="1"/>
    <col min="15396" max="15396" width="5.33203125" style="67" customWidth="1"/>
    <col min="15397" max="15397" width="5" style="67" customWidth="1"/>
    <col min="15398" max="15398" width="6" style="67" customWidth="1"/>
    <col min="15399" max="15399" width="6.33203125" style="67" customWidth="1"/>
    <col min="15400" max="15625" width="8.88671875" style="67"/>
    <col min="15626" max="15626" width="3.44140625" style="67" customWidth="1"/>
    <col min="15627" max="15627" width="37" style="67" customWidth="1"/>
    <col min="15628" max="15628" width="4.5546875" style="67" customWidth="1"/>
    <col min="15629" max="15629" width="5.33203125" style="67" customWidth="1"/>
    <col min="15630" max="15630" width="4.6640625" style="67" customWidth="1"/>
    <col min="15631" max="15631" width="4.5546875" style="67" customWidth="1"/>
    <col min="15632" max="15632" width="4.88671875" style="67" customWidth="1"/>
    <col min="15633" max="15633" width="4.5546875" style="67" customWidth="1"/>
    <col min="15634" max="15634" width="5" style="67" customWidth="1"/>
    <col min="15635" max="15635" width="5.109375" style="67" customWidth="1"/>
    <col min="15636" max="15636" width="4.109375" style="67" customWidth="1"/>
    <col min="15637" max="15639" width="4.6640625" style="67" customWidth="1"/>
    <col min="15640" max="15640" width="5.33203125" style="67" customWidth="1"/>
    <col min="15641" max="15642" width="5" style="67" customWidth="1"/>
    <col min="15643" max="15643" width="4.6640625" style="67" customWidth="1"/>
    <col min="15644" max="15644" width="4.5546875" style="67" customWidth="1"/>
    <col min="15645" max="15645" width="4.88671875" style="67" customWidth="1"/>
    <col min="15646" max="15647" width="4.6640625" style="67" customWidth="1"/>
    <col min="15648" max="15648" width="5.109375" style="67" customWidth="1"/>
    <col min="15649" max="15649" width="4.6640625" style="67" customWidth="1"/>
    <col min="15650" max="15650" width="4.5546875" style="67" bestFit="1" customWidth="1"/>
    <col min="15651" max="15651" width="4.5546875" style="67" customWidth="1"/>
    <col min="15652" max="15652" width="5.33203125" style="67" customWidth="1"/>
    <col min="15653" max="15653" width="5" style="67" customWidth="1"/>
    <col min="15654" max="15654" width="6" style="67" customWidth="1"/>
    <col min="15655" max="15655" width="6.33203125" style="67" customWidth="1"/>
    <col min="15656" max="15881" width="8.88671875" style="67"/>
    <col min="15882" max="15882" width="3.44140625" style="67" customWidth="1"/>
    <col min="15883" max="15883" width="37" style="67" customWidth="1"/>
    <col min="15884" max="15884" width="4.5546875" style="67" customWidth="1"/>
    <col min="15885" max="15885" width="5.33203125" style="67" customWidth="1"/>
    <col min="15886" max="15886" width="4.6640625" style="67" customWidth="1"/>
    <col min="15887" max="15887" width="4.5546875" style="67" customWidth="1"/>
    <col min="15888" max="15888" width="4.88671875" style="67" customWidth="1"/>
    <col min="15889" max="15889" width="4.5546875" style="67" customWidth="1"/>
    <col min="15890" max="15890" width="5" style="67" customWidth="1"/>
    <col min="15891" max="15891" width="5.109375" style="67" customWidth="1"/>
    <col min="15892" max="15892" width="4.109375" style="67" customWidth="1"/>
    <col min="15893" max="15895" width="4.6640625" style="67" customWidth="1"/>
    <col min="15896" max="15896" width="5.33203125" style="67" customWidth="1"/>
    <col min="15897" max="15898" width="5" style="67" customWidth="1"/>
    <col min="15899" max="15899" width="4.6640625" style="67" customWidth="1"/>
    <col min="15900" max="15900" width="4.5546875" style="67" customWidth="1"/>
    <col min="15901" max="15901" width="4.88671875" style="67" customWidth="1"/>
    <col min="15902" max="15903" width="4.6640625" style="67" customWidth="1"/>
    <col min="15904" max="15904" width="5.109375" style="67" customWidth="1"/>
    <col min="15905" max="15905" width="4.6640625" style="67" customWidth="1"/>
    <col min="15906" max="15906" width="4.5546875" style="67" bestFit="1" customWidth="1"/>
    <col min="15907" max="15907" width="4.5546875" style="67" customWidth="1"/>
    <col min="15908" max="15908" width="5.33203125" style="67" customWidth="1"/>
    <col min="15909" max="15909" width="5" style="67" customWidth="1"/>
    <col min="15910" max="15910" width="6" style="67" customWidth="1"/>
    <col min="15911" max="15911" width="6.33203125" style="67" customWidth="1"/>
    <col min="15912" max="16137" width="8.88671875" style="67"/>
    <col min="16138" max="16138" width="3.44140625" style="67" customWidth="1"/>
    <col min="16139" max="16139" width="37" style="67" customWidth="1"/>
    <col min="16140" max="16140" width="4.5546875" style="67" customWidth="1"/>
    <col min="16141" max="16141" width="5.33203125" style="67" customWidth="1"/>
    <col min="16142" max="16142" width="4.6640625" style="67" customWidth="1"/>
    <col min="16143" max="16143" width="4.5546875" style="67" customWidth="1"/>
    <col min="16144" max="16144" width="4.88671875" style="67" customWidth="1"/>
    <col min="16145" max="16145" width="4.5546875" style="67" customWidth="1"/>
    <col min="16146" max="16146" width="5" style="67" customWidth="1"/>
    <col min="16147" max="16147" width="5.109375" style="67" customWidth="1"/>
    <col min="16148" max="16148" width="4.109375" style="67" customWidth="1"/>
    <col min="16149" max="16151" width="4.6640625" style="67" customWidth="1"/>
    <col min="16152" max="16152" width="5.33203125" style="67" customWidth="1"/>
    <col min="16153" max="16154" width="5" style="67" customWidth="1"/>
    <col min="16155" max="16155" width="4.6640625" style="67" customWidth="1"/>
    <col min="16156" max="16156" width="4.5546875" style="67" customWidth="1"/>
    <col min="16157" max="16157" width="4.88671875" style="67" customWidth="1"/>
    <col min="16158" max="16159" width="4.6640625" style="67" customWidth="1"/>
    <col min="16160" max="16160" width="5.109375" style="67" customWidth="1"/>
    <col min="16161" max="16161" width="4.6640625" style="67" customWidth="1"/>
    <col min="16162" max="16162" width="4.5546875" style="67" bestFit="1" customWidth="1"/>
    <col min="16163" max="16163" width="4.5546875" style="67" customWidth="1"/>
    <col min="16164" max="16164" width="5.33203125" style="67" customWidth="1"/>
    <col min="16165" max="16165" width="5" style="67" customWidth="1"/>
    <col min="16166" max="16166" width="6" style="67" customWidth="1"/>
    <col min="16167" max="16167" width="6.33203125" style="67" customWidth="1"/>
    <col min="16168" max="16384" width="8.88671875" style="67"/>
  </cols>
  <sheetData>
    <row r="1" spans="1:41" ht="15.6" x14ac:dyDescent="0.3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</row>
    <row r="2" spans="1:41" ht="15.6" x14ac:dyDescent="0.3">
      <c r="A2" s="511" t="s">
        <v>230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</row>
    <row r="3" spans="1:41" ht="15.6" x14ac:dyDescent="0.3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41" ht="15.6" x14ac:dyDescent="0.3">
      <c r="A4" s="512" t="s">
        <v>26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41" ht="15.6" x14ac:dyDescent="0.3">
      <c r="A5" s="512" t="s">
        <v>241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41" ht="15.6" x14ac:dyDescent="0.3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41" s="70" customFormat="1" ht="52.2" customHeight="1" x14ac:dyDescent="0.3">
      <c r="A8" s="513" t="s">
        <v>3</v>
      </c>
      <c r="B8" s="515" t="s">
        <v>4</v>
      </c>
      <c r="C8" s="503" t="s">
        <v>32</v>
      </c>
      <c r="D8" s="503"/>
      <c r="E8" s="503"/>
      <c r="F8" s="503" t="s">
        <v>40</v>
      </c>
      <c r="G8" s="503"/>
      <c r="H8" s="503"/>
      <c r="I8" s="503" t="s">
        <v>41</v>
      </c>
      <c r="J8" s="503"/>
      <c r="K8" s="503"/>
      <c r="L8" s="503" t="s">
        <v>42</v>
      </c>
      <c r="M8" s="503"/>
      <c r="N8" s="503"/>
      <c r="O8" s="503" t="s">
        <v>520</v>
      </c>
      <c r="P8" s="503"/>
      <c r="Q8" s="503"/>
      <c r="R8" s="504" t="s">
        <v>54</v>
      </c>
      <c r="S8" s="504"/>
      <c r="T8" s="504"/>
      <c r="U8" s="504" t="s">
        <v>313</v>
      </c>
      <c r="V8" s="504"/>
      <c r="W8" s="504"/>
      <c r="X8" s="504" t="s">
        <v>37</v>
      </c>
      <c r="Y8" s="504"/>
      <c r="Z8" s="504"/>
      <c r="AA8" s="504" t="s">
        <v>311</v>
      </c>
      <c r="AB8" s="504"/>
      <c r="AC8" s="504"/>
      <c r="AD8" s="504" t="s">
        <v>312</v>
      </c>
      <c r="AE8" s="504"/>
      <c r="AF8" s="504"/>
      <c r="AG8" s="504" t="s">
        <v>44</v>
      </c>
      <c r="AH8" s="504"/>
      <c r="AI8" s="504"/>
      <c r="AJ8" s="505" t="s">
        <v>5</v>
      </c>
      <c r="AK8" s="506"/>
      <c r="AL8" s="507"/>
      <c r="AM8" s="496"/>
      <c r="AN8" s="496"/>
      <c r="AO8" s="496"/>
    </row>
    <row r="9" spans="1:41" s="70" customFormat="1" ht="31.95" customHeight="1" x14ac:dyDescent="0.3">
      <c r="A9" s="514"/>
      <c r="B9" s="516"/>
      <c r="C9" s="497" t="s">
        <v>361</v>
      </c>
      <c r="D9" s="498"/>
      <c r="E9" s="499"/>
      <c r="F9" s="497" t="s">
        <v>337</v>
      </c>
      <c r="G9" s="498"/>
      <c r="H9" s="499"/>
      <c r="I9" s="497" t="s">
        <v>334</v>
      </c>
      <c r="J9" s="498"/>
      <c r="K9" s="499"/>
      <c r="L9" s="497" t="s">
        <v>338</v>
      </c>
      <c r="M9" s="498"/>
      <c r="N9" s="499"/>
      <c r="O9" s="497" t="s">
        <v>330</v>
      </c>
      <c r="P9" s="498"/>
      <c r="Q9" s="499"/>
      <c r="R9" s="500" t="s">
        <v>364</v>
      </c>
      <c r="S9" s="501"/>
      <c r="T9" s="502"/>
      <c r="U9" s="500" t="s">
        <v>339</v>
      </c>
      <c r="V9" s="501"/>
      <c r="W9" s="502"/>
      <c r="X9" s="500" t="s">
        <v>333</v>
      </c>
      <c r="Y9" s="501"/>
      <c r="Z9" s="502"/>
      <c r="AA9" s="500" t="s">
        <v>340</v>
      </c>
      <c r="AB9" s="501"/>
      <c r="AC9" s="502"/>
      <c r="AD9" s="500" t="s">
        <v>339</v>
      </c>
      <c r="AE9" s="501"/>
      <c r="AF9" s="502"/>
      <c r="AG9" s="500" t="s">
        <v>341</v>
      </c>
      <c r="AH9" s="501"/>
      <c r="AI9" s="502"/>
      <c r="AJ9" s="508"/>
      <c r="AK9" s="509"/>
      <c r="AL9" s="510"/>
      <c r="AM9" s="496"/>
      <c r="AN9" s="496"/>
      <c r="AO9" s="496"/>
    </row>
    <row r="10" spans="1:41" s="70" customFormat="1" ht="66" customHeight="1" x14ac:dyDescent="0.3">
      <c r="A10" s="87"/>
      <c r="B10" s="87"/>
      <c r="C10" s="87" t="s">
        <v>23</v>
      </c>
      <c r="D10" s="87" t="s">
        <v>24</v>
      </c>
      <c r="E10" s="87" t="s">
        <v>8</v>
      </c>
      <c r="F10" s="87" t="s">
        <v>23</v>
      </c>
      <c r="G10" s="87" t="s">
        <v>24</v>
      </c>
      <c r="H10" s="87" t="s">
        <v>8</v>
      </c>
      <c r="I10" s="87" t="s">
        <v>23</v>
      </c>
      <c r="J10" s="87" t="s">
        <v>20</v>
      </c>
      <c r="K10" s="87" t="s">
        <v>8</v>
      </c>
      <c r="L10" s="87" t="s">
        <v>23</v>
      </c>
      <c r="M10" s="87" t="s">
        <v>20</v>
      </c>
      <c r="N10" s="87" t="s">
        <v>8</v>
      </c>
      <c r="O10" s="87" t="s">
        <v>23</v>
      </c>
      <c r="P10" s="87" t="s">
        <v>20</v>
      </c>
      <c r="Q10" s="87" t="s">
        <v>8</v>
      </c>
      <c r="R10" s="94" t="s">
        <v>25</v>
      </c>
      <c r="S10" s="94" t="s">
        <v>43</v>
      </c>
      <c r="T10" s="94" t="s">
        <v>8</v>
      </c>
      <c r="U10" s="94" t="s">
        <v>25</v>
      </c>
      <c r="V10" s="94" t="s">
        <v>43</v>
      </c>
      <c r="W10" s="94" t="s">
        <v>8</v>
      </c>
      <c r="X10" s="87" t="s">
        <v>6</v>
      </c>
      <c r="Y10" s="87" t="s">
        <v>7</v>
      </c>
      <c r="Z10" s="87" t="s">
        <v>9</v>
      </c>
      <c r="AA10" s="94" t="s">
        <v>23</v>
      </c>
      <c r="AB10" s="94" t="s">
        <v>24</v>
      </c>
      <c r="AC10" s="94" t="s">
        <v>9</v>
      </c>
      <c r="AD10" s="87" t="s">
        <v>23</v>
      </c>
      <c r="AE10" s="87" t="s">
        <v>24</v>
      </c>
      <c r="AF10" s="87" t="s">
        <v>9</v>
      </c>
      <c r="AG10" s="87" t="s">
        <v>23</v>
      </c>
      <c r="AH10" s="87" t="s">
        <v>24</v>
      </c>
      <c r="AI10" s="87" t="s">
        <v>9</v>
      </c>
      <c r="AJ10" s="87" t="s">
        <v>6</v>
      </c>
      <c r="AK10" s="87" t="s">
        <v>7</v>
      </c>
      <c r="AL10" s="87" t="s">
        <v>9</v>
      </c>
    </row>
    <row r="11" spans="1:41" s="77" customFormat="1" ht="13.8" x14ac:dyDescent="0.25">
      <c r="A11" s="71">
        <v>1</v>
      </c>
      <c r="B11" s="103" t="s">
        <v>207</v>
      </c>
      <c r="C11" s="148">
        <v>5</v>
      </c>
      <c r="D11" s="162">
        <v>5</v>
      </c>
      <c r="E11" s="145">
        <v>10</v>
      </c>
      <c r="F11" s="133">
        <v>0</v>
      </c>
      <c r="G11" s="136">
        <v>0</v>
      </c>
      <c r="H11" s="347">
        <v>0</v>
      </c>
      <c r="I11" s="137">
        <v>5</v>
      </c>
      <c r="J11" s="218">
        <v>12</v>
      </c>
      <c r="K11" s="133">
        <v>65</v>
      </c>
      <c r="L11" s="134">
        <v>0</v>
      </c>
      <c r="M11" s="236">
        <v>0</v>
      </c>
      <c r="N11" s="147">
        <v>0</v>
      </c>
      <c r="O11" s="134">
        <v>25</v>
      </c>
      <c r="P11" s="213">
        <v>47</v>
      </c>
      <c r="Q11" s="133">
        <v>87</v>
      </c>
      <c r="R11" s="134"/>
      <c r="S11" s="134"/>
      <c r="T11" s="133">
        <v>55</v>
      </c>
      <c r="U11" s="149"/>
      <c r="V11" s="134"/>
      <c r="W11" s="347">
        <v>0</v>
      </c>
      <c r="X11" s="133">
        <v>0</v>
      </c>
      <c r="Y11" s="158">
        <v>0</v>
      </c>
      <c r="Z11" s="133"/>
      <c r="AA11" s="134">
        <v>20</v>
      </c>
      <c r="AB11" s="156">
        <v>25</v>
      </c>
      <c r="AC11" s="133"/>
      <c r="AD11" s="149">
        <v>0</v>
      </c>
      <c r="AE11" s="137">
        <v>0</v>
      </c>
      <c r="AF11" s="349">
        <v>0</v>
      </c>
      <c r="AG11" s="137">
        <v>0</v>
      </c>
      <c r="AH11" s="171">
        <v>0</v>
      </c>
      <c r="AI11" s="138">
        <v>45</v>
      </c>
      <c r="AJ11" s="139">
        <f>ROUND((C11+F11+I11+L11+O11+X11+AA11+AD11+AG11)/9,1)</f>
        <v>6.1</v>
      </c>
      <c r="AK11" s="139">
        <f>ROUND((D11+G11+J11+M11+P11+Y11+AB11+AE11+AH11)/9,1)</f>
        <v>9.9</v>
      </c>
      <c r="AL11" s="139"/>
      <c r="AM11" s="83"/>
    </row>
    <row r="12" spans="1:41" s="77" customFormat="1" ht="13.8" x14ac:dyDescent="0.25">
      <c r="A12" s="71">
        <f>A11+1</f>
        <v>2</v>
      </c>
      <c r="B12" s="103" t="s">
        <v>208</v>
      </c>
      <c r="C12" s="143">
        <v>25</v>
      </c>
      <c r="D12" s="163">
        <v>45</v>
      </c>
      <c r="E12" s="141">
        <v>75</v>
      </c>
      <c r="F12" s="140">
        <v>19</v>
      </c>
      <c r="G12" s="136">
        <v>21</v>
      </c>
      <c r="H12" s="348">
        <v>21</v>
      </c>
      <c r="I12" s="144">
        <v>15</v>
      </c>
      <c r="J12" s="195">
        <v>29</v>
      </c>
      <c r="K12" s="140">
        <v>70</v>
      </c>
      <c r="L12" s="141">
        <v>0</v>
      </c>
      <c r="M12" s="236">
        <v>0</v>
      </c>
      <c r="N12" s="348">
        <v>0</v>
      </c>
      <c r="O12" s="134">
        <v>25</v>
      </c>
      <c r="P12" s="213">
        <v>48</v>
      </c>
      <c r="Q12" s="140">
        <v>88</v>
      </c>
      <c r="R12" s="134"/>
      <c r="S12" s="134"/>
      <c r="T12" s="140">
        <v>65</v>
      </c>
      <c r="U12" s="149"/>
      <c r="V12" s="134"/>
      <c r="W12" s="348">
        <v>3</v>
      </c>
      <c r="X12" s="140">
        <v>11.9</v>
      </c>
      <c r="Y12" s="159">
        <v>19.170000000000002</v>
      </c>
      <c r="Z12" s="140"/>
      <c r="AA12" s="134">
        <v>20</v>
      </c>
      <c r="AB12" s="156">
        <v>25</v>
      </c>
      <c r="AC12" s="140"/>
      <c r="AD12" s="149">
        <v>1.3</v>
      </c>
      <c r="AE12" s="137">
        <v>3</v>
      </c>
      <c r="AF12" s="374">
        <v>3</v>
      </c>
      <c r="AG12" s="137">
        <v>13.2</v>
      </c>
      <c r="AH12" s="172">
        <v>13.2</v>
      </c>
      <c r="AI12" s="140">
        <v>50</v>
      </c>
      <c r="AJ12" s="139">
        <f t="shared" ref="AJ12:AJ33" si="0">ROUND((C12+F12+I12+L12+O12+X12+AA12+AD12+AG12)/9,1)</f>
        <v>14.5</v>
      </c>
      <c r="AK12" s="139">
        <f t="shared" ref="AK12:AK33" si="1">ROUND((D12+G12+J12+M12+P12+Y12+AB12+AE12+AH12)/9,1)</f>
        <v>22.6</v>
      </c>
      <c r="AL12" s="139"/>
      <c r="AM12" s="83"/>
    </row>
    <row r="13" spans="1:41" s="77" customFormat="1" ht="13.8" x14ac:dyDescent="0.25">
      <c r="A13" s="71">
        <f t="shared" ref="A13:A33" si="2">A12+1</f>
        <v>3</v>
      </c>
      <c r="B13" s="103" t="s">
        <v>209</v>
      </c>
      <c r="C13" s="148">
        <v>23</v>
      </c>
      <c r="D13" s="162">
        <v>43</v>
      </c>
      <c r="E13" s="134">
        <v>73</v>
      </c>
      <c r="F13" s="142">
        <v>15</v>
      </c>
      <c r="G13" s="136">
        <v>15</v>
      </c>
      <c r="H13" s="133">
        <v>60</v>
      </c>
      <c r="I13" s="137">
        <v>10</v>
      </c>
      <c r="J13" s="194">
        <v>19</v>
      </c>
      <c r="K13" s="133">
        <v>72</v>
      </c>
      <c r="L13" s="134">
        <v>4.8</v>
      </c>
      <c r="M13" s="236">
        <v>14.8</v>
      </c>
      <c r="N13" s="138">
        <v>60</v>
      </c>
      <c r="O13" s="134">
        <v>25</v>
      </c>
      <c r="P13" s="213">
        <v>46</v>
      </c>
      <c r="Q13" s="133">
        <v>86</v>
      </c>
      <c r="R13" s="134"/>
      <c r="S13" s="134"/>
      <c r="T13" s="133">
        <v>85</v>
      </c>
      <c r="U13" s="150"/>
      <c r="V13" s="134"/>
      <c r="W13" s="347">
        <v>16.7</v>
      </c>
      <c r="X13" s="133">
        <v>9.8000000000000007</v>
      </c>
      <c r="Y13" s="158">
        <v>20.630000000000003</v>
      </c>
      <c r="Z13" s="133"/>
      <c r="AA13" s="134">
        <v>20</v>
      </c>
      <c r="AB13" s="156">
        <v>30</v>
      </c>
      <c r="AC13" s="133"/>
      <c r="AD13" s="150">
        <v>5</v>
      </c>
      <c r="AE13" s="137">
        <v>9.1999999999999993</v>
      </c>
      <c r="AF13" s="349">
        <v>16.7</v>
      </c>
      <c r="AG13" s="137">
        <v>24.1</v>
      </c>
      <c r="AH13" s="171">
        <v>24.1</v>
      </c>
      <c r="AI13" s="138">
        <v>50</v>
      </c>
      <c r="AJ13" s="139">
        <f t="shared" si="0"/>
        <v>15.2</v>
      </c>
      <c r="AK13" s="139">
        <f t="shared" si="1"/>
        <v>24.6</v>
      </c>
      <c r="AL13" s="139"/>
      <c r="AM13" s="83"/>
    </row>
    <row r="14" spans="1:41" s="77" customFormat="1" ht="13.8" x14ac:dyDescent="0.25">
      <c r="A14" s="71">
        <f t="shared" si="2"/>
        <v>4</v>
      </c>
      <c r="B14" s="106" t="s">
        <v>210</v>
      </c>
      <c r="C14" s="148">
        <v>0</v>
      </c>
      <c r="D14" s="162">
        <v>0</v>
      </c>
      <c r="E14" s="145">
        <v>0</v>
      </c>
      <c r="F14" s="133">
        <v>0</v>
      </c>
      <c r="G14" s="136">
        <v>0</v>
      </c>
      <c r="H14" s="347">
        <v>0</v>
      </c>
      <c r="I14" s="137">
        <v>2</v>
      </c>
      <c r="J14" s="194">
        <v>7</v>
      </c>
      <c r="K14" s="347">
        <v>9</v>
      </c>
      <c r="L14" s="134">
        <v>0</v>
      </c>
      <c r="M14" s="236">
        <v>0</v>
      </c>
      <c r="N14" s="147">
        <v>0</v>
      </c>
      <c r="O14" s="134">
        <v>25</v>
      </c>
      <c r="P14" s="213">
        <v>45</v>
      </c>
      <c r="Q14" s="133">
        <v>85</v>
      </c>
      <c r="R14" s="134"/>
      <c r="S14" s="134"/>
      <c r="T14" s="133">
        <v>55</v>
      </c>
      <c r="U14" s="149"/>
      <c r="V14" s="134"/>
      <c r="W14" s="347">
        <v>0</v>
      </c>
      <c r="X14" s="133">
        <v>1.6</v>
      </c>
      <c r="Y14" s="158">
        <v>1.6</v>
      </c>
      <c r="Z14" s="133"/>
      <c r="AA14" s="134">
        <v>20</v>
      </c>
      <c r="AB14" s="156">
        <v>25</v>
      </c>
      <c r="AC14" s="133"/>
      <c r="AD14" s="149">
        <v>0</v>
      </c>
      <c r="AE14" s="137">
        <v>0</v>
      </c>
      <c r="AF14" s="349">
        <v>0</v>
      </c>
      <c r="AG14" s="137">
        <v>0</v>
      </c>
      <c r="AH14" s="171">
        <v>0</v>
      </c>
      <c r="AI14" s="138">
        <v>0</v>
      </c>
      <c r="AJ14" s="139">
        <f t="shared" si="0"/>
        <v>5.4</v>
      </c>
      <c r="AK14" s="139">
        <f t="shared" si="1"/>
        <v>8.6999999999999993</v>
      </c>
      <c r="AL14" s="139"/>
      <c r="AM14" s="83"/>
    </row>
    <row r="15" spans="1:41" s="77" customFormat="1" ht="13.8" x14ac:dyDescent="0.25">
      <c r="A15" s="71">
        <f t="shared" si="2"/>
        <v>5</v>
      </c>
      <c r="B15" s="103" t="s">
        <v>211</v>
      </c>
      <c r="C15" s="148">
        <v>10</v>
      </c>
      <c r="D15" s="162">
        <v>25</v>
      </c>
      <c r="E15" s="145">
        <v>25</v>
      </c>
      <c r="F15" s="133">
        <v>15</v>
      </c>
      <c r="G15" s="136">
        <v>18</v>
      </c>
      <c r="H15" s="133">
        <v>60</v>
      </c>
      <c r="I15" s="137">
        <v>3</v>
      </c>
      <c r="J15" s="194">
        <v>13</v>
      </c>
      <c r="K15" s="133">
        <v>68</v>
      </c>
      <c r="L15" s="134">
        <v>0</v>
      </c>
      <c r="M15" s="237">
        <v>0</v>
      </c>
      <c r="N15" s="147">
        <v>0</v>
      </c>
      <c r="O15" s="134">
        <v>25</v>
      </c>
      <c r="P15" s="213">
        <v>48</v>
      </c>
      <c r="Q15" s="133">
        <v>88</v>
      </c>
      <c r="R15" s="134"/>
      <c r="S15" s="134"/>
      <c r="T15" s="133">
        <v>55</v>
      </c>
      <c r="U15" s="149"/>
      <c r="V15" s="134"/>
      <c r="W15" s="133">
        <v>55</v>
      </c>
      <c r="X15" s="133">
        <v>2.4000000000000004</v>
      </c>
      <c r="Y15" s="158">
        <v>4.1500000000000004</v>
      </c>
      <c r="Z15" s="133"/>
      <c r="AA15" s="134">
        <v>20</v>
      </c>
      <c r="AB15" s="156">
        <v>25</v>
      </c>
      <c r="AC15" s="133"/>
      <c r="AD15" s="149">
        <v>0</v>
      </c>
      <c r="AE15" s="137">
        <v>0</v>
      </c>
      <c r="AF15" s="133">
        <v>55</v>
      </c>
      <c r="AG15" s="137">
        <v>0</v>
      </c>
      <c r="AH15" s="171">
        <v>0</v>
      </c>
      <c r="AI15" s="138">
        <v>50</v>
      </c>
      <c r="AJ15" s="139">
        <f t="shared" si="0"/>
        <v>8.4</v>
      </c>
      <c r="AK15" s="139">
        <f t="shared" si="1"/>
        <v>14.8</v>
      </c>
      <c r="AL15" s="139"/>
      <c r="AM15" s="83"/>
    </row>
    <row r="16" spans="1:41" s="77" customFormat="1" ht="13.8" x14ac:dyDescent="0.25">
      <c r="A16" s="71">
        <f t="shared" si="2"/>
        <v>6</v>
      </c>
      <c r="B16" s="103" t="s">
        <v>212</v>
      </c>
      <c r="C16" s="148">
        <v>22</v>
      </c>
      <c r="D16" s="162">
        <v>30</v>
      </c>
      <c r="E16" s="134">
        <v>65</v>
      </c>
      <c r="F16" s="133">
        <v>20</v>
      </c>
      <c r="G16" s="136">
        <v>37</v>
      </c>
      <c r="H16" s="133">
        <v>65</v>
      </c>
      <c r="I16" s="137">
        <v>13</v>
      </c>
      <c r="J16" s="194">
        <v>29</v>
      </c>
      <c r="K16" s="133">
        <v>73</v>
      </c>
      <c r="L16" s="134">
        <v>4.8</v>
      </c>
      <c r="M16" s="237">
        <v>19.8</v>
      </c>
      <c r="N16" s="138">
        <v>60</v>
      </c>
      <c r="O16" s="134">
        <v>25</v>
      </c>
      <c r="P16" s="213">
        <v>45</v>
      </c>
      <c r="Q16" s="133">
        <v>85</v>
      </c>
      <c r="R16" s="134"/>
      <c r="S16" s="134"/>
      <c r="T16" s="133">
        <v>65</v>
      </c>
      <c r="U16" s="149"/>
      <c r="V16" s="134"/>
      <c r="W16" s="133">
        <v>85</v>
      </c>
      <c r="X16" s="133">
        <v>22.6</v>
      </c>
      <c r="Y16" s="158">
        <v>33.21</v>
      </c>
      <c r="Z16" s="133"/>
      <c r="AA16" s="134">
        <v>20</v>
      </c>
      <c r="AB16" s="156">
        <v>40</v>
      </c>
      <c r="AC16" s="133"/>
      <c r="AD16" s="149">
        <v>20</v>
      </c>
      <c r="AE16" s="137">
        <v>30</v>
      </c>
      <c r="AF16" s="133">
        <v>65.5</v>
      </c>
      <c r="AG16" s="137">
        <v>17.5</v>
      </c>
      <c r="AH16" s="171">
        <v>23.2</v>
      </c>
      <c r="AI16" s="138">
        <v>50</v>
      </c>
      <c r="AJ16" s="139">
        <f t="shared" si="0"/>
        <v>18.3</v>
      </c>
      <c r="AK16" s="139">
        <f t="shared" si="1"/>
        <v>31.9</v>
      </c>
      <c r="AL16" s="139"/>
      <c r="AM16" s="83"/>
    </row>
    <row r="17" spans="1:39" s="77" customFormat="1" ht="13.8" x14ac:dyDescent="0.25">
      <c r="A17" s="71">
        <f t="shared" si="2"/>
        <v>7</v>
      </c>
      <c r="B17" s="103" t="s">
        <v>213</v>
      </c>
      <c r="C17" s="148">
        <v>22</v>
      </c>
      <c r="D17" s="162">
        <v>22</v>
      </c>
      <c r="E17" s="145">
        <v>42</v>
      </c>
      <c r="F17" s="133">
        <v>3</v>
      </c>
      <c r="G17" s="136">
        <v>3</v>
      </c>
      <c r="H17" s="347">
        <v>3</v>
      </c>
      <c r="I17" s="137">
        <v>2</v>
      </c>
      <c r="J17" s="194">
        <v>14</v>
      </c>
      <c r="K17" s="133">
        <v>65</v>
      </c>
      <c r="L17" s="134">
        <v>0</v>
      </c>
      <c r="M17" s="237">
        <v>0</v>
      </c>
      <c r="N17" s="147">
        <v>0</v>
      </c>
      <c r="O17" s="134">
        <v>25</v>
      </c>
      <c r="P17" s="213">
        <v>47</v>
      </c>
      <c r="Q17" s="133">
        <v>87</v>
      </c>
      <c r="R17" s="134"/>
      <c r="S17" s="134"/>
      <c r="T17" s="133">
        <v>55</v>
      </c>
      <c r="U17" s="149"/>
      <c r="V17" s="134"/>
      <c r="W17" s="347">
        <v>6</v>
      </c>
      <c r="X17" s="133">
        <v>3.6</v>
      </c>
      <c r="Y17" s="158">
        <v>6.54</v>
      </c>
      <c r="Z17" s="133"/>
      <c r="AA17" s="134">
        <v>20</v>
      </c>
      <c r="AB17" s="156">
        <v>25</v>
      </c>
      <c r="AC17" s="133"/>
      <c r="AD17" s="149">
        <v>0</v>
      </c>
      <c r="AE17" s="137">
        <v>0</v>
      </c>
      <c r="AF17" s="349">
        <v>6</v>
      </c>
      <c r="AG17" s="137">
        <v>4.3</v>
      </c>
      <c r="AH17" s="171">
        <v>4.3</v>
      </c>
      <c r="AI17" s="138">
        <v>4.3</v>
      </c>
      <c r="AJ17" s="139">
        <f t="shared" si="0"/>
        <v>8.9</v>
      </c>
      <c r="AK17" s="139">
        <f t="shared" si="1"/>
        <v>13.5</v>
      </c>
      <c r="AL17" s="139"/>
      <c r="AM17" s="83"/>
    </row>
    <row r="18" spans="1:39" s="77" customFormat="1" ht="13.8" x14ac:dyDescent="0.25">
      <c r="A18" s="71">
        <f t="shared" si="2"/>
        <v>8</v>
      </c>
      <c r="B18" s="103" t="s">
        <v>214</v>
      </c>
      <c r="C18" s="148">
        <v>25</v>
      </c>
      <c r="D18" s="162">
        <v>48</v>
      </c>
      <c r="E18" s="134">
        <v>78</v>
      </c>
      <c r="F18" s="133">
        <v>14</v>
      </c>
      <c r="G18" s="134">
        <v>41</v>
      </c>
      <c r="H18" s="133">
        <v>67</v>
      </c>
      <c r="I18" s="137">
        <v>14</v>
      </c>
      <c r="J18" s="194">
        <v>30</v>
      </c>
      <c r="K18" s="133">
        <v>85</v>
      </c>
      <c r="L18" s="134">
        <v>4.8</v>
      </c>
      <c r="M18" s="237">
        <v>14.8</v>
      </c>
      <c r="N18" s="138">
        <v>60</v>
      </c>
      <c r="O18" s="134">
        <v>25</v>
      </c>
      <c r="P18" s="213">
        <v>45</v>
      </c>
      <c r="Q18" s="133">
        <v>85</v>
      </c>
      <c r="R18" s="134"/>
      <c r="S18" s="134"/>
      <c r="T18" s="133">
        <v>65</v>
      </c>
      <c r="U18" s="149"/>
      <c r="V18" s="134"/>
      <c r="W18" s="133">
        <v>85</v>
      </c>
      <c r="X18" s="133">
        <v>20.5</v>
      </c>
      <c r="Y18" s="158">
        <v>37.92</v>
      </c>
      <c r="Z18" s="133"/>
      <c r="AA18" s="134">
        <v>20</v>
      </c>
      <c r="AB18" s="156">
        <v>35</v>
      </c>
      <c r="AC18" s="133"/>
      <c r="AD18" s="149">
        <v>5</v>
      </c>
      <c r="AE18" s="137">
        <v>10</v>
      </c>
      <c r="AF18" s="133">
        <v>56.3</v>
      </c>
      <c r="AG18" s="137">
        <v>22.6</v>
      </c>
      <c r="AH18" s="171">
        <v>32.700000000000003</v>
      </c>
      <c r="AI18" s="138">
        <v>70</v>
      </c>
      <c r="AJ18" s="139">
        <f t="shared" si="0"/>
        <v>16.8</v>
      </c>
      <c r="AK18" s="139">
        <f t="shared" si="1"/>
        <v>32.700000000000003</v>
      </c>
      <c r="AL18" s="139"/>
      <c r="AM18" s="83"/>
    </row>
    <row r="19" spans="1:39" s="77" customFormat="1" ht="13.8" x14ac:dyDescent="0.25">
      <c r="A19" s="71">
        <f t="shared" si="2"/>
        <v>9</v>
      </c>
      <c r="B19" s="103" t="s">
        <v>215</v>
      </c>
      <c r="C19" s="148">
        <v>3</v>
      </c>
      <c r="D19" s="162">
        <v>5</v>
      </c>
      <c r="E19" s="145">
        <v>25</v>
      </c>
      <c r="F19" s="133">
        <v>12</v>
      </c>
      <c r="G19" s="134">
        <v>14</v>
      </c>
      <c r="H19" s="147">
        <v>14</v>
      </c>
      <c r="I19" s="137">
        <v>11</v>
      </c>
      <c r="J19" s="194">
        <v>19</v>
      </c>
      <c r="K19" s="133">
        <v>68</v>
      </c>
      <c r="L19" s="134">
        <v>0</v>
      </c>
      <c r="M19" s="237">
        <v>0</v>
      </c>
      <c r="N19" s="147">
        <v>0</v>
      </c>
      <c r="O19" s="134">
        <v>25</v>
      </c>
      <c r="P19" s="213">
        <v>48</v>
      </c>
      <c r="Q19" s="133">
        <v>88</v>
      </c>
      <c r="R19" s="134"/>
      <c r="S19" s="134"/>
      <c r="T19" s="133">
        <v>55</v>
      </c>
      <c r="U19" s="149"/>
      <c r="V19" s="134"/>
      <c r="W19" s="347">
        <v>0.8</v>
      </c>
      <c r="X19" s="133">
        <v>3.1</v>
      </c>
      <c r="Y19" s="158">
        <v>7.18</v>
      </c>
      <c r="Z19" s="133"/>
      <c r="AA19" s="134">
        <v>20</v>
      </c>
      <c r="AB19" s="156">
        <v>25</v>
      </c>
      <c r="AC19" s="133"/>
      <c r="AD19" s="149">
        <v>0</v>
      </c>
      <c r="AE19" s="137">
        <v>0.8</v>
      </c>
      <c r="AF19" s="349">
        <v>0.8</v>
      </c>
      <c r="AG19" s="137">
        <v>0</v>
      </c>
      <c r="AH19" s="171">
        <v>0</v>
      </c>
      <c r="AI19" s="138">
        <v>45</v>
      </c>
      <c r="AJ19" s="139">
        <f t="shared" si="0"/>
        <v>8.1999999999999993</v>
      </c>
      <c r="AK19" s="139">
        <f t="shared" si="1"/>
        <v>13.2</v>
      </c>
      <c r="AL19" s="139"/>
      <c r="AM19" s="83"/>
    </row>
    <row r="20" spans="1:39" s="77" customFormat="1" ht="13.8" x14ac:dyDescent="0.25">
      <c r="A20" s="71">
        <f t="shared" si="2"/>
        <v>10</v>
      </c>
      <c r="B20" s="103" t="s">
        <v>216</v>
      </c>
      <c r="C20" s="148">
        <v>25</v>
      </c>
      <c r="D20" s="162">
        <v>40</v>
      </c>
      <c r="E20" s="134">
        <v>75</v>
      </c>
      <c r="F20" s="133">
        <v>23</v>
      </c>
      <c r="G20" s="134">
        <v>23</v>
      </c>
      <c r="H20" s="133">
        <v>60</v>
      </c>
      <c r="I20" s="137">
        <v>17</v>
      </c>
      <c r="J20" s="194">
        <v>35</v>
      </c>
      <c r="K20" s="133">
        <v>65</v>
      </c>
      <c r="L20" s="134">
        <v>4.5999999999999996</v>
      </c>
      <c r="M20" s="237">
        <v>14.6</v>
      </c>
      <c r="N20" s="147">
        <v>30</v>
      </c>
      <c r="O20" s="134">
        <v>25</v>
      </c>
      <c r="P20" s="213">
        <v>48</v>
      </c>
      <c r="Q20" s="133">
        <v>88</v>
      </c>
      <c r="R20" s="134"/>
      <c r="S20" s="134"/>
      <c r="T20" s="133">
        <v>65</v>
      </c>
      <c r="U20" s="149"/>
      <c r="V20" s="134"/>
      <c r="W20" s="133">
        <v>65</v>
      </c>
      <c r="X20" s="133">
        <v>22.3</v>
      </c>
      <c r="Y20" s="158">
        <v>31.05</v>
      </c>
      <c r="Z20" s="133"/>
      <c r="AA20" s="134">
        <v>23</v>
      </c>
      <c r="AB20" s="156">
        <v>35</v>
      </c>
      <c r="AC20" s="133"/>
      <c r="AD20" s="149">
        <v>5</v>
      </c>
      <c r="AE20" s="137">
        <v>7.5</v>
      </c>
      <c r="AF20" s="133">
        <v>55</v>
      </c>
      <c r="AG20" s="137">
        <v>15.8</v>
      </c>
      <c r="AH20" s="171">
        <v>15.8</v>
      </c>
      <c r="AI20" s="138">
        <v>50</v>
      </c>
      <c r="AJ20" s="139">
        <f t="shared" si="0"/>
        <v>17.899999999999999</v>
      </c>
      <c r="AK20" s="139">
        <f t="shared" si="1"/>
        <v>27.8</v>
      </c>
      <c r="AL20" s="139"/>
      <c r="AM20" s="83"/>
    </row>
    <row r="21" spans="1:39" s="77" customFormat="1" ht="13.8" x14ac:dyDescent="0.25">
      <c r="A21" s="71">
        <f t="shared" si="2"/>
        <v>11</v>
      </c>
      <c r="B21" s="104" t="s">
        <v>307</v>
      </c>
      <c r="C21" s="148">
        <v>20</v>
      </c>
      <c r="D21" s="162">
        <v>22</v>
      </c>
      <c r="E21" s="134">
        <v>65</v>
      </c>
      <c r="F21" s="133">
        <v>5</v>
      </c>
      <c r="G21" s="134">
        <v>5</v>
      </c>
      <c r="H21" s="347">
        <v>5</v>
      </c>
      <c r="I21" s="137">
        <v>7</v>
      </c>
      <c r="J21" s="194">
        <v>21</v>
      </c>
      <c r="K21" s="133">
        <v>65</v>
      </c>
      <c r="L21" s="134">
        <v>0</v>
      </c>
      <c r="M21" s="237">
        <v>0</v>
      </c>
      <c r="N21" s="147">
        <v>4.8</v>
      </c>
      <c r="O21" s="134">
        <v>25</v>
      </c>
      <c r="P21" s="213">
        <v>46</v>
      </c>
      <c r="Q21" s="133">
        <v>86</v>
      </c>
      <c r="R21" s="134"/>
      <c r="S21" s="134"/>
      <c r="T21" s="133">
        <v>65</v>
      </c>
      <c r="U21" s="149"/>
      <c r="V21" s="134"/>
      <c r="W21" s="347">
        <v>0</v>
      </c>
      <c r="X21" s="133">
        <v>0</v>
      </c>
      <c r="Y21" s="158">
        <v>0.94</v>
      </c>
      <c r="Z21" s="133"/>
      <c r="AA21" s="134">
        <v>20</v>
      </c>
      <c r="AB21" s="156">
        <v>25</v>
      </c>
      <c r="AC21" s="133"/>
      <c r="AD21" s="149">
        <v>0</v>
      </c>
      <c r="AE21" s="137">
        <v>0</v>
      </c>
      <c r="AF21" s="349">
        <v>7.2</v>
      </c>
      <c r="AG21" s="137">
        <v>0</v>
      </c>
      <c r="AH21" s="171">
        <v>0</v>
      </c>
      <c r="AI21" s="138">
        <v>50</v>
      </c>
      <c r="AJ21" s="139">
        <f t="shared" si="0"/>
        <v>8.6</v>
      </c>
      <c r="AK21" s="139">
        <f t="shared" si="1"/>
        <v>13.3</v>
      </c>
      <c r="AL21" s="139"/>
      <c r="AM21" s="83"/>
    </row>
    <row r="22" spans="1:39" s="77" customFormat="1" ht="13.8" x14ac:dyDescent="0.25">
      <c r="A22" s="71">
        <f t="shared" si="2"/>
        <v>12</v>
      </c>
      <c r="B22" s="103" t="s">
        <v>217</v>
      </c>
      <c r="C22" s="148">
        <v>20</v>
      </c>
      <c r="D22" s="162">
        <v>48</v>
      </c>
      <c r="E22" s="134">
        <v>78</v>
      </c>
      <c r="F22" s="133">
        <v>15</v>
      </c>
      <c r="G22" s="134">
        <v>30</v>
      </c>
      <c r="H22" s="133">
        <v>60</v>
      </c>
      <c r="I22" s="137">
        <v>14</v>
      </c>
      <c r="J22" s="194">
        <v>28</v>
      </c>
      <c r="K22" s="133">
        <v>71</v>
      </c>
      <c r="L22" s="134">
        <v>0</v>
      </c>
      <c r="M22" s="237">
        <v>15</v>
      </c>
      <c r="N22" s="138">
        <v>60</v>
      </c>
      <c r="O22" s="134">
        <v>25</v>
      </c>
      <c r="P22" s="213">
        <v>48</v>
      </c>
      <c r="Q22" s="133">
        <v>88</v>
      </c>
      <c r="R22" s="134"/>
      <c r="S22" s="134"/>
      <c r="T22" s="133">
        <v>65</v>
      </c>
      <c r="U22" s="149"/>
      <c r="V22" s="134"/>
      <c r="W22" s="133">
        <v>85</v>
      </c>
      <c r="X22" s="133">
        <v>21.6</v>
      </c>
      <c r="Y22" s="158">
        <v>39.58</v>
      </c>
      <c r="Z22" s="133"/>
      <c r="AA22" s="134">
        <v>20</v>
      </c>
      <c r="AB22" s="156">
        <v>25</v>
      </c>
      <c r="AC22" s="133"/>
      <c r="AD22" s="149">
        <v>10.5</v>
      </c>
      <c r="AE22" s="137">
        <v>17.2</v>
      </c>
      <c r="AF22" s="133">
        <v>65</v>
      </c>
      <c r="AG22" s="137">
        <v>16.5</v>
      </c>
      <c r="AH22" s="171">
        <v>19.100000000000001</v>
      </c>
      <c r="AI22" s="138">
        <v>50</v>
      </c>
      <c r="AJ22" s="139">
        <f t="shared" si="0"/>
        <v>15.8</v>
      </c>
      <c r="AK22" s="139">
        <f t="shared" si="1"/>
        <v>30</v>
      </c>
      <c r="AL22" s="139"/>
      <c r="AM22" s="83"/>
    </row>
    <row r="23" spans="1:39" s="77" customFormat="1" ht="13.8" x14ac:dyDescent="0.25">
      <c r="A23" s="71">
        <f t="shared" si="2"/>
        <v>13</v>
      </c>
      <c r="B23" s="103" t="s">
        <v>218</v>
      </c>
      <c r="C23" s="148">
        <v>10</v>
      </c>
      <c r="D23" s="162">
        <v>20</v>
      </c>
      <c r="E23" s="134">
        <v>60</v>
      </c>
      <c r="F23" s="133">
        <v>0</v>
      </c>
      <c r="G23" s="134">
        <v>2</v>
      </c>
      <c r="H23" s="347">
        <v>2</v>
      </c>
      <c r="I23" s="137">
        <v>19</v>
      </c>
      <c r="J23" s="194">
        <v>33</v>
      </c>
      <c r="K23" s="133">
        <v>68</v>
      </c>
      <c r="L23" s="134">
        <v>0</v>
      </c>
      <c r="M23" s="237">
        <v>0</v>
      </c>
      <c r="N23" s="147">
        <v>0</v>
      </c>
      <c r="O23" s="134">
        <v>25</v>
      </c>
      <c r="P23" s="213">
        <v>48</v>
      </c>
      <c r="Q23" s="133">
        <v>88</v>
      </c>
      <c r="R23" s="134"/>
      <c r="S23" s="134"/>
      <c r="T23" s="133">
        <v>85</v>
      </c>
      <c r="U23" s="149"/>
      <c r="V23" s="134"/>
      <c r="W23" s="347">
        <v>0</v>
      </c>
      <c r="X23" s="133">
        <v>3.8</v>
      </c>
      <c r="Y23" s="158">
        <v>9.36</v>
      </c>
      <c r="Z23" s="133"/>
      <c r="AA23" s="134">
        <v>20</v>
      </c>
      <c r="AB23" s="156">
        <v>25</v>
      </c>
      <c r="AC23" s="133"/>
      <c r="AD23" s="149">
        <v>0</v>
      </c>
      <c r="AE23" s="137">
        <v>0</v>
      </c>
      <c r="AF23" s="349">
        <v>0</v>
      </c>
      <c r="AG23" s="137">
        <v>9.6</v>
      </c>
      <c r="AH23" s="171">
        <v>12.399999999999999</v>
      </c>
      <c r="AI23" s="138">
        <v>45</v>
      </c>
      <c r="AJ23" s="139">
        <f t="shared" si="0"/>
        <v>9.6999999999999993</v>
      </c>
      <c r="AK23" s="139">
        <f t="shared" si="1"/>
        <v>16.600000000000001</v>
      </c>
      <c r="AL23" s="139"/>
      <c r="AM23" s="83"/>
    </row>
    <row r="24" spans="1:39" s="77" customFormat="1" ht="13.8" x14ac:dyDescent="0.25">
      <c r="A24" s="71">
        <f t="shared" si="2"/>
        <v>14</v>
      </c>
      <c r="B24" s="103" t="s">
        <v>219</v>
      </c>
      <c r="C24" s="148">
        <v>24</v>
      </c>
      <c r="D24" s="162">
        <v>47</v>
      </c>
      <c r="E24" s="134">
        <v>77</v>
      </c>
      <c r="F24" s="133">
        <v>14</v>
      </c>
      <c r="G24" s="134">
        <v>14</v>
      </c>
      <c r="H24" s="347">
        <v>14</v>
      </c>
      <c r="I24" s="137">
        <v>5</v>
      </c>
      <c r="J24" s="194">
        <v>17</v>
      </c>
      <c r="K24" s="347">
        <v>23</v>
      </c>
      <c r="L24" s="134">
        <v>0</v>
      </c>
      <c r="M24" s="237">
        <v>0</v>
      </c>
      <c r="N24" s="147">
        <v>0</v>
      </c>
      <c r="O24" s="134">
        <v>25</v>
      </c>
      <c r="P24" s="213">
        <v>48</v>
      </c>
      <c r="Q24" s="133">
        <v>88</v>
      </c>
      <c r="R24" s="134"/>
      <c r="S24" s="134"/>
      <c r="T24" s="133">
        <v>55</v>
      </c>
      <c r="U24" s="149"/>
      <c r="V24" s="134"/>
      <c r="W24" s="347">
        <v>0</v>
      </c>
      <c r="X24" s="133">
        <v>2.8</v>
      </c>
      <c r="Y24" s="158">
        <v>6.86</v>
      </c>
      <c r="Z24" s="133"/>
      <c r="AA24" s="134">
        <v>20</v>
      </c>
      <c r="AB24" s="156">
        <v>25</v>
      </c>
      <c r="AC24" s="133"/>
      <c r="AD24" s="149">
        <v>0</v>
      </c>
      <c r="AE24" s="137">
        <v>0</v>
      </c>
      <c r="AF24" s="349">
        <v>0</v>
      </c>
      <c r="AG24" s="137">
        <v>0</v>
      </c>
      <c r="AH24" s="171">
        <v>0</v>
      </c>
      <c r="AI24" s="138">
        <v>45</v>
      </c>
      <c r="AJ24" s="139">
        <f t="shared" si="0"/>
        <v>10.1</v>
      </c>
      <c r="AK24" s="139">
        <f t="shared" si="1"/>
        <v>17.5</v>
      </c>
      <c r="AL24" s="139"/>
      <c r="AM24" s="83"/>
    </row>
    <row r="25" spans="1:39" s="77" customFormat="1" ht="13.8" x14ac:dyDescent="0.25">
      <c r="A25" s="71">
        <f t="shared" si="2"/>
        <v>15</v>
      </c>
      <c r="B25" s="103" t="s">
        <v>220</v>
      </c>
      <c r="C25" s="148">
        <v>23</v>
      </c>
      <c r="D25" s="162">
        <v>43</v>
      </c>
      <c r="E25" s="134">
        <v>60</v>
      </c>
      <c r="F25" s="133">
        <v>5</v>
      </c>
      <c r="G25" s="134">
        <v>7</v>
      </c>
      <c r="H25" s="347">
        <v>7</v>
      </c>
      <c r="I25" s="137">
        <v>4</v>
      </c>
      <c r="J25" s="194">
        <v>14</v>
      </c>
      <c r="K25" s="347">
        <v>24</v>
      </c>
      <c r="L25" s="134">
        <v>0</v>
      </c>
      <c r="M25" s="237">
        <v>0</v>
      </c>
      <c r="N25" s="147">
        <v>0</v>
      </c>
      <c r="O25" s="134">
        <v>25</v>
      </c>
      <c r="P25" s="213">
        <v>47</v>
      </c>
      <c r="Q25" s="133">
        <v>87</v>
      </c>
      <c r="R25" s="134"/>
      <c r="S25" s="134"/>
      <c r="T25" s="133">
        <v>55</v>
      </c>
      <c r="U25" s="149"/>
      <c r="V25" s="134"/>
      <c r="W25" s="347">
        <v>0</v>
      </c>
      <c r="X25" s="133">
        <v>3.2</v>
      </c>
      <c r="Y25" s="158">
        <v>5.76</v>
      </c>
      <c r="Z25" s="133"/>
      <c r="AA25" s="134">
        <v>20</v>
      </c>
      <c r="AB25" s="156">
        <v>25</v>
      </c>
      <c r="AC25" s="133"/>
      <c r="AD25" s="149">
        <v>0</v>
      </c>
      <c r="AE25" s="137">
        <v>0</v>
      </c>
      <c r="AF25" s="349">
        <v>0</v>
      </c>
      <c r="AG25" s="137">
        <v>8.6999999999999993</v>
      </c>
      <c r="AH25" s="171">
        <v>8.6999999999999993</v>
      </c>
      <c r="AI25" s="138">
        <v>45</v>
      </c>
      <c r="AJ25" s="139">
        <f t="shared" si="0"/>
        <v>9.9</v>
      </c>
      <c r="AK25" s="139">
        <f t="shared" si="1"/>
        <v>16.7</v>
      </c>
      <c r="AL25" s="139"/>
      <c r="AM25" s="83"/>
    </row>
    <row r="26" spans="1:39" s="77" customFormat="1" ht="13.8" x14ac:dyDescent="0.25">
      <c r="A26" s="71">
        <f t="shared" si="2"/>
        <v>16</v>
      </c>
      <c r="B26" s="103" t="s">
        <v>221</v>
      </c>
      <c r="C26" s="148">
        <v>25</v>
      </c>
      <c r="D26" s="162">
        <v>48</v>
      </c>
      <c r="E26" s="134">
        <v>78</v>
      </c>
      <c r="F26" s="133">
        <v>20</v>
      </c>
      <c r="G26" s="134">
        <v>47</v>
      </c>
      <c r="H26" s="133">
        <v>69</v>
      </c>
      <c r="I26" s="137">
        <v>25</v>
      </c>
      <c r="J26" s="194">
        <v>44</v>
      </c>
      <c r="K26" s="133">
        <v>93</v>
      </c>
      <c r="L26" s="134">
        <v>19.399999999999999</v>
      </c>
      <c r="M26" s="237">
        <v>34.4</v>
      </c>
      <c r="N26" s="138">
        <v>60</v>
      </c>
      <c r="O26" s="134">
        <v>25</v>
      </c>
      <c r="P26" s="213">
        <v>45</v>
      </c>
      <c r="Q26" s="133">
        <v>85</v>
      </c>
      <c r="R26" s="134"/>
      <c r="S26" s="134"/>
      <c r="T26" s="133">
        <v>65</v>
      </c>
      <c r="U26" s="149"/>
      <c r="V26" s="134"/>
      <c r="W26" s="133">
        <v>85</v>
      </c>
      <c r="X26" s="133">
        <v>23.1</v>
      </c>
      <c r="Y26" s="158">
        <v>35.58</v>
      </c>
      <c r="Z26" s="133"/>
      <c r="AA26" s="134">
        <v>23</v>
      </c>
      <c r="AB26" s="156">
        <v>38</v>
      </c>
      <c r="AC26" s="133"/>
      <c r="AD26" s="149">
        <v>15</v>
      </c>
      <c r="AE26" s="137">
        <v>38</v>
      </c>
      <c r="AF26" s="133">
        <v>68.8</v>
      </c>
      <c r="AG26" s="137">
        <v>22.3</v>
      </c>
      <c r="AH26" s="171">
        <v>30.3</v>
      </c>
      <c r="AI26" s="138">
        <v>70</v>
      </c>
      <c r="AJ26" s="139">
        <f t="shared" si="0"/>
        <v>22</v>
      </c>
      <c r="AK26" s="139">
        <f t="shared" si="1"/>
        <v>40</v>
      </c>
      <c r="AL26" s="139"/>
      <c r="AM26" s="83"/>
    </row>
    <row r="27" spans="1:39" s="77" customFormat="1" ht="13.8" x14ac:dyDescent="0.25">
      <c r="A27" s="71">
        <f t="shared" si="2"/>
        <v>17</v>
      </c>
      <c r="B27" s="103" t="s">
        <v>222</v>
      </c>
      <c r="C27" s="148">
        <v>7</v>
      </c>
      <c r="D27" s="162">
        <v>7</v>
      </c>
      <c r="E27" s="145">
        <v>10</v>
      </c>
      <c r="F27" s="133">
        <v>15</v>
      </c>
      <c r="G27" s="134">
        <v>15</v>
      </c>
      <c r="H27" s="347">
        <v>15</v>
      </c>
      <c r="I27" s="137">
        <v>7</v>
      </c>
      <c r="J27" s="194">
        <v>14</v>
      </c>
      <c r="K27" s="347">
        <v>14</v>
      </c>
      <c r="L27" s="134">
        <v>0</v>
      </c>
      <c r="M27" s="237">
        <v>0</v>
      </c>
      <c r="N27" s="147">
        <v>0</v>
      </c>
      <c r="O27" s="134">
        <v>25</v>
      </c>
      <c r="P27" s="213">
        <v>48</v>
      </c>
      <c r="Q27" s="133">
        <v>88</v>
      </c>
      <c r="R27" s="134"/>
      <c r="S27" s="134"/>
      <c r="T27" s="133">
        <v>55</v>
      </c>
      <c r="U27" s="149"/>
      <c r="V27" s="134"/>
      <c r="W27" s="347">
        <v>0</v>
      </c>
      <c r="X27" s="133">
        <v>6.3</v>
      </c>
      <c r="Y27" s="158">
        <v>8.3000000000000007</v>
      </c>
      <c r="Z27" s="133"/>
      <c r="AA27" s="134">
        <v>20</v>
      </c>
      <c r="AB27" s="156">
        <v>25</v>
      </c>
      <c r="AC27" s="133"/>
      <c r="AD27" s="149">
        <v>0</v>
      </c>
      <c r="AE27" s="137">
        <v>0</v>
      </c>
      <c r="AF27" s="349">
        <v>0</v>
      </c>
      <c r="AG27" s="137">
        <v>11</v>
      </c>
      <c r="AH27" s="171">
        <v>11</v>
      </c>
      <c r="AI27" s="138">
        <v>45</v>
      </c>
      <c r="AJ27" s="139">
        <f t="shared" si="0"/>
        <v>10.1</v>
      </c>
      <c r="AK27" s="139">
        <f t="shared" si="1"/>
        <v>14.3</v>
      </c>
      <c r="AL27" s="139"/>
      <c r="AM27" s="83"/>
    </row>
    <row r="28" spans="1:39" s="77" customFormat="1" ht="13.8" x14ac:dyDescent="0.25">
      <c r="A28" s="71">
        <f t="shared" si="2"/>
        <v>18</v>
      </c>
      <c r="B28" s="107" t="s">
        <v>308</v>
      </c>
      <c r="C28" s="148">
        <v>0</v>
      </c>
      <c r="D28" s="162">
        <v>0</v>
      </c>
      <c r="E28" s="145">
        <v>0</v>
      </c>
      <c r="F28" s="133">
        <v>0</v>
      </c>
      <c r="G28" s="134">
        <v>0</v>
      </c>
      <c r="H28" s="347">
        <v>0</v>
      </c>
      <c r="I28" s="137">
        <v>2</v>
      </c>
      <c r="J28" s="194">
        <v>9</v>
      </c>
      <c r="K28" s="347">
        <v>39</v>
      </c>
      <c r="L28" s="134">
        <v>0</v>
      </c>
      <c r="M28" s="237">
        <v>0</v>
      </c>
      <c r="N28" s="147">
        <v>0</v>
      </c>
      <c r="O28" s="134">
        <v>25</v>
      </c>
      <c r="P28" s="213">
        <v>48</v>
      </c>
      <c r="Q28" s="133">
        <v>88</v>
      </c>
      <c r="R28" s="134"/>
      <c r="S28" s="134"/>
      <c r="T28" s="133">
        <v>85</v>
      </c>
      <c r="U28" s="149"/>
      <c r="V28" s="134"/>
      <c r="W28" s="347">
        <v>0</v>
      </c>
      <c r="X28" s="138">
        <v>0</v>
      </c>
      <c r="Y28" s="158">
        <v>0</v>
      </c>
      <c r="Z28" s="133"/>
      <c r="AA28" s="134">
        <v>20</v>
      </c>
      <c r="AB28" s="156">
        <v>25</v>
      </c>
      <c r="AC28" s="133"/>
      <c r="AD28" s="149">
        <v>0</v>
      </c>
      <c r="AE28" s="137">
        <v>0</v>
      </c>
      <c r="AF28" s="349">
        <v>0</v>
      </c>
      <c r="AG28" s="137">
        <v>0</v>
      </c>
      <c r="AH28" s="171">
        <v>0</v>
      </c>
      <c r="AI28" s="138">
        <v>0</v>
      </c>
      <c r="AJ28" s="139">
        <f t="shared" si="0"/>
        <v>5.2</v>
      </c>
      <c r="AK28" s="139">
        <f t="shared" si="1"/>
        <v>9.1</v>
      </c>
      <c r="AL28" s="139"/>
      <c r="AM28" s="83"/>
    </row>
    <row r="29" spans="1:39" s="77" customFormat="1" ht="13.8" x14ac:dyDescent="0.25">
      <c r="A29" s="71">
        <f t="shared" si="2"/>
        <v>19</v>
      </c>
      <c r="B29" s="103" t="s">
        <v>223</v>
      </c>
      <c r="C29" s="148">
        <v>24</v>
      </c>
      <c r="D29" s="162">
        <v>30</v>
      </c>
      <c r="E29" s="145">
        <v>40</v>
      </c>
      <c r="F29" s="133">
        <v>24</v>
      </c>
      <c r="G29" s="134">
        <v>24</v>
      </c>
      <c r="H29" s="347">
        <v>24</v>
      </c>
      <c r="I29" s="137">
        <v>17</v>
      </c>
      <c r="J29" s="194">
        <v>31</v>
      </c>
      <c r="K29" s="133">
        <v>68</v>
      </c>
      <c r="L29" s="134">
        <v>4.5999999999999996</v>
      </c>
      <c r="M29" s="237">
        <v>14.6</v>
      </c>
      <c r="N29" s="147">
        <v>30</v>
      </c>
      <c r="O29" s="134">
        <v>25</v>
      </c>
      <c r="P29" s="213">
        <v>46</v>
      </c>
      <c r="Q29" s="133">
        <v>86</v>
      </c>
      <c r="R29" s="134"/>
      <c r="S29" s="134"/>
      <c r="T29" s="133">
        <v>65</v>
      </c>
      <c r="U29" s="149"/>
      <c r="V29" s="134"/>
      <c r="W29" s="347">
        <v>0</v>
      </c>
      <c r="X29" s="133">
        <v>11.4</v>
      </c>
      <c r="Y29" s="158">
        <v>14.38</v>
      </c>
      <c r="Z29" s="133"/>
      <c r="AA29" s="134">
        <v>25</v>
      </c>
      <c r="AB29" s="156">
        <v>30</v>
      </c>
      <c r="AC29" s="133"/>
      <c r="AD29" s="149">
        <v>0</v>
      </c>
      <c r="AE29" s="137">
        <v>0</v>
      </c>
      <c r="AF29" s="349">
        <v>0</v>
      </c>
      <c r="AG29" s="137">
        <v>14.9</v>
      </c>
      <c r="AH29" s="171">
        <v>14.9</v>
      </c>
      <c r="AI29" s="138">
        <v>45</v>
      </c>
      <c r="AJ29" s="139">
        <f t="shared" si="0"/>
        <v>16.2</v>
      </c>
      <c r="AK29" s="139">
        <f t="shared" si="1"/>
        <v>22.8</v>
      </c>
      <c r="AL29" s="139"/>
      <c r="AM29" s="83"/>
    </row>
    <row r="30" spans="1:39" s="77" customFormat="1" ht="13.8" x14ac:dyDescent="0.25">
      <c r="A30" s="71">
        <f t="shared" si="2"/>
        <v>20</v>
      </c>
      <c r="B30" s="103" t="s">
        <v>224</v>
      </c>
      <c r="C30" s="148">
        <v>22</v>
      </c>
      <c r="D30" s="162">
        <v>28</v>
      </c>
      <c r="E30" s="145">
        <v>28</v>
      </c>
      <c r="F30" s="133">
        <v>4</v>
      </c>
      <c r="G30" s="134">
        <v>19</v>
      </c>
      <c r="H30" s="133">
        <v>60</v>
      </c>
      <c r="I30" s="137">
        <v>7</v>
      </c>
      <c r="J30" s="194">
        <v>14</v>
      </c>
      <c r="K30" s="347">
        <v>38</v>
      </c>
      <c r="L30" s="134">
        <v>4.5999999999999996</v>
      </c>
      <c r="M30" s="237">
        <v>14.6</v>
      </c>
      <c r="N30" s="147">
        <v>30</v>
      </c>
      <c r="O30" s="134">
        <v>25</v>
      </c>
      <c r="P30" s="213">
        <v>48</v>
      </c>
      <c r="Q30" s="133">
        <v>88</v>
      </c>
      <c r="R30" s="134"/>
      <c r="S30" s="134"/>
      <c r="T30" s="133">
        <v>55</v>
      </c>
      <c r="U30" s="149"/>
      <c r="V30" s="134"/>
      <c r="W30" s="347">
        <v>8.6</v>
      </c>
      <c r="X30" s="133">
        <v>5</v>
      </c>
      <c r="Y30" s="158">
        <v>7.17</v>
      </c>
      <c r="Z30" s="133"/>
      <c r="AA30" s="134">
        <v>20</v>
      </c>
      <c r="AB30" s="156">
        <v>25</v>
      </c>
      <c r="AC30" s="133"/>
      <c r="AD30" s="149">
        <v>5.3</v>
      </c>
      <c r="AE30" s="137">
        <v>6.1</v>
      </c>
      <c r="AF30" s="349">
        <v>8.6</v>
      </c>
      <c r="AG30" s="137">
        <v>8</v>
      </c>
      <c r="AH30" s="171">
        <v>12.6</v>
      </c>
      <c r="AI30" s="138">
        <v>45</v>
      </c>
      <c r="AJ30" s="139">
        <f t="shared" si="0"/>
        <v>11.2</v>
      </c>
      <c r="AK30" s="139">
        <f t="shared" si="1"/>
        <v>19.399999999999999</v>
      </c>
      <c r="AL30" s="139"/>
      <c r="AM30" s="83"/>
    </row>
    <row r="31" spans="1:39" s="77" customFormat="1" ht="13.8" x14ac:dyDescent="0.25">
      <c r="A31" s="71">
        <f t="shared" si="2"/>
        <v>21</v>
      </c>
      <c r="B31" s="103" t="s">
        <v>225</v>
      </c>
      <c r="C31" s="148">
        <v>13</v>
      </c>
      <c r="D31" s="162">
        <v>13</v>
      </c>
      <c r="E31" s="145">
        <v>13</v>
      </c>
      <c r="F31" s="133">
        <v>15</v>
      </c>
      <c r="G31" s="134">
        <v>15</v>
      </c>
      <c r="H31" s="347">
        <v>15</v>
      </c>
      <c r="I31" s="137">
        <v>15</v>
      </c>
      <c r="J31" s="194">
        <v>24</v>
      </c>
      <c r="K31" s="133">
        <v>65</v>
      </c>
      <c r="L31" s="134">
        <v>0</v>
      </c>
      <c r="M31" s="237">
        <v>0</v>
      </c>
      <c r="N31" s="147">
        <v>0</v>
      </c>
      <c r="O31" s="134">
        <v>25</v>
      </c>
      <c r="P31" s="213">
        <v>48</v>
      </c>
      <c r="Q31" s="133">
        <v>88</v>
      </c>
      <c r="R31" s="134"/>
      <c r="S31" s="134"/>
      <c r="T31" s="133">
        <v>55</v>
      </c>
      <c r="U31" s="149"/>
      <c r="V31" s="134"/>
      <c r="W31" s="347">
        <v>0</v>
      </c>
      <c r="X31" s="133">
        <v>3.9000000000000004</v>
      </c>
      <c r="Y31" s="158">
        <v>5.4600000000000009</v>
      </c>
      <c r="Z31" s="133"/>
      <c r="AA31" s="134">
        <v>20</v>
      </c>
      <c r="AB31" s="156">
        <v>25</v>
      </c>
      <c r="AC31" s="133"/>
      <c r="AD31" s="149">
        <v>0</v>
      </c>
      <c r="AE31" s="137">
        <v>0</v>
      </c>
      <c r="AF31" s="349">
        <v>0</v>
      </c>
      <c r="AG31" s="137">
        <v>4.5999999999999996</v>
      </c>
      <c r="AH31" s="171">
        <v>4.5999999999999996</v>
      </c>
      <c r="AI31" s="138">
        <v>4.5999999999999996</v>
      </c>
      <c r="AJ31" s="139">
        <f t="shared" si="0"/>
        <v>10.7</v>
      </c>
      <c r="AK31" s="139">
        <f t="shared" si="1"/>
        <v>15</v>
      </c>
      <c r="AL31" s="139"/>
      <c r="AM31" s="83"/>
    </row>
    <row r="32" spans="1:39" s="77" customFormat="1" ht="13.8" x14ac:dyDescent="0.25">
      <c r="A32" s="71">
        <f t="shared" si="2"/>
        <v>22</v>
      </c>
      <c r="B32" s="103" t="s">
        <v>226</v>
      </c>
      <c r="C32" s="148">
        <v>25</v>
      </c>
      <c r="D32" s="162">
        <v>48</v>
      </c>
      <c r="E32" s="134">
        <v>78</v>
      </c>
      <c r="F32" s="133">
        <v>20</v>
      </c>
      <c r="G32" s="134">
        <v>40</v>
      </c>
      <c r="H32" s="133">
        <v>66</v>
      </c>
      <c r="I32" s="137">
        <v>9</v>
      </c>
      <c r="J32" s="194">
        <v>25</v>
      </c>
      <c r="K32" s="133">
        <v>73</v>
      </c>
      <c r="L32" s="134">
        <v>0</v>
      </c>
      <c r="M32" s="237">
        <v>0</v>
      </c>
      <c r="N32" s="147">
        <v>0</v>
      </c>
      <c r="O32" s="134">
        <v>25</v>
      </c>
      <c r="P32" s="213">
        <v>48</v>
      </c>
      <c r="Q32" s="133">
        <v>88</v>
      </c>
      <c r="R32" s="134"/>
      <c r="S32" s="134"/>
      <c r="T32" s="133">
        <v>55</v>
      </c>
      <c r="U32" s="149"/>
      <c r="V32" s="134"/>
      <c r="W32" s="347">
        <v>1.3</v>
      </c>
      <c r="X32" s="133">
        <v>9.9</v>
      </c>
      <c r="Y32" s="158">
        <v>17.98</v>
      </c>
      <c r="Z32" s="133"/>
      <c r="AA32" s="134">
        <v>20</v>
      </c>
      <c r="AB32" s="156">
        <v>25</v>
      </c>
      <c r="AC32" s="133"/>
      <c r="AD32" s="149">
        <v>1.3</v>
      </c>
      <c r="AE32" s="137">
        <v>1.3</v>
      </c>
      <c r="AF32" s="349">
        <v>1.3</v>
      </c>
      <c r="AG32" s="137">
        <v>11</v>
      </c>
      <c r="AH32" s="171">
        <v>11</v>
      </c>
      <c r="AI32" s="138">
        <v>45</v>
      </c>
      <c r="AJ32" s="139">
        <f t="shared" si="0"/>
        <v>13.5</v>
      </c>
      <c r="AK32" s="139">
        <f t="shared" si="1"/>
        <v>24</v>
      </c>
      <c r="AL32" s="139"/>
      <c r="AM32" s="83"/>
    </row>
    <row r="33" spans="1:39" s="77" customFormat="1" ht="15" customHeight="1" x14ac:dyDescent="0.25">
      <c r="A33" s="71">
        <f t="shared" si="2"/>
        <v>23</v>
      </c>
      <c r="B33" s="103" t="s">
        <v>227</v>
      </c>
      <c r="C33" s="148">
        <v>23</v>
      </c>
      <c r="D33" s="162">
        <v>35</v>
      </c>
      <c r="E33" s="134">
        <v>65</v>
      </c>
      <c r="F33" s="133">
        <v>24</v>
      </c>
      <c r="G33" s="136">
        <v>34</v>
      </c>
      <c r="H33" s="133">
        <v>60</v>
      </c>
      <c r="I33" s="137">
        <v>9</v>
      </c>
      <c r="J33" s="194">
        <v>21</v>
      </c>
      <c r="K33" s="133">
        <v>65</v>
      </c>
      <c r="L33" s="134">
        <v>4.5999999999999996</v>
      </c>
      <c r="M33" s="237">
        <v>14.6</v>
      </c>
      <c r="N33" s="147">
        <v>30</v>
      </c>
      <c r="O33" s="134">
        <v>25</v>
      </c>
      <c r="P33" s="213">
        <v>47</v>
      </c>
      <c r="Q33" s="133">
        <v>87</v>
      </c>
      <c r="R33" s="134"/>
      <c r="S33" s="134"/>
      <c r="T33" s="133">
        <v>55</v>
      </c>
      <c r="U33" s="149"/>
      <c r="V33" s="134"/>
      <c r="W33" s="347">
        <v>15</v>
      </c>
      <c r="X33" s="133">
        <v>11.9</v>
      </c>
      <c r="Y33" s="158">
        <v>16.07</v>
      </c>
      <c r="Z33" s="133"/>
      <c r="AA33" s="134">
        <v>23</v>
      </c>
      <c r="AB33" s="156">
        <v>28</v>
      </c>
      <c r="AC33" s="133"/>
      <c r="AD33" s="149">
        <v>0</v>
      </c>
      <c r="AE33" s="137">
        <v>0</v>
      </c>
      <c r="AF33" s="349">
        <v>15</v>
      </c>
      <c r="AG33" s="137">
        <v>13.5</v>
      </c>
      <c r="AH33" s="171">
        <v>13.5</v>
      </c>
      <c r="AI33" s="138">
        <v>50</v>
      </c>
      <c r="AJ33" s="139">
        <f t="shared" si="0"/>
        <v>14.9</v>
      </c>
      <c r="AK33" s="139">
        <f t="shared" si="1"/>
        <v>23.2</v>
      </c>
      <c r="AL33" s="139"/>
      <c r="AM33" s="83"/>
    </row>
    <row r="34" spans="1:39" ht="39" customHeight="1" x14ac:dyDescent="0.25">
      <c r="A34" s="494" t="s">
        <v>10</v>
      </c>
      <c r="B34" s="49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356"/>
      <c r="AJ34" s="82"/>
      <c r="AK34" s="82"/>
      <c r="AL34" s="82"/>
    </row>
    <row r="36" spans="1:39" x14ac:dyDescent="0.25">
      <c r="B36" s="67" t="s">
        <v>11</v>
      </c>
    </row>
    <row r="37" spans="1:39" x14ac:dyDescent="0.25">
      <c r="F37" s="68" t="s">
        <v>12</v>
      </c>
      <c r="P37" s="3"/>
      <c r="Q37" s="3" t="s">
        <v>13</v>
      </c>
    </row>
  </sheetData>
  <sortState ref="B11:B33">
    <sortCondition ref="B11"/>
  </sortState>
  <mergeCells count="33">
    <mergeCell ref="A1:AL1"/>
    <mergeCell ref="A2:AL2"/>
    <mergeCell ref="A3:L3"/>
    <mergeCell ref="A4:L4"/>
    <mergeCell ref="A5:L5"/>
    <mergeCell ref="AD8:AF8"/>
    <mergeCell ref="B8:B9"/>
    <mergeCell ref="R9:T9"/>
    <mergeCell ref="F8:H8"/>
    <mergeCell ref="I8:K8"/>
    <mergeCell ref="AA8:AC8"/>
    <mergeCell ref="X8:Z8"/>
    <mergeCell ref="R8:T8"/>
    <mergeCell ref="U8:W8"/>
    <mergeCell ref="U9:W9"/>
    <mergeCell ref="C8:E8"/>
    <mergeCell ref="AA9:AC9"/>
    <mergeCell ref="A34:B34"/>
    <mergeCell ref="AM8:AO8"/>
    <mergeCell ref="C9:E9"/>
    <mergeCell ref="F9:H9"/>
    <mergeCell ref="I9:K9"/>
    <mergeCell ref="L9:N9"/>
    <mergeCell ref="O9:Q9"/>
    <mergeCell ref="X9:Z9"/>
    <mergeCell ref="AD9:AF9"/>
    <mergeCell ref="AG9:AI9"/>
    <mergeCell ref="AM9:AO9"/>
    <mergeCell ref="L8:N8"/>
    <mergeCell ref="O8:Q8"/>
    <mergeCell ref="A8:A9"/>
    <mergeCell ref="AG8:AI8"/>
    <mergeCell ref="AJ8:AL9"/>
  </mergeCells>
  <pageMargins left="0.3" right="0.27" top="0.17" bottom="0.18" header="0.23" footer="0.17"/>
  <pageSetup paperSize="9" scale="67" orientation="landscape" verticalDpi="0" r:id="rId1"/>
  <colBreaks count="1" manualBreakCount="1">
    <brk id="3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view="pageBreakPreview" topLeftCell="A9" zoomScale="90" zoomScaleNormal="100" zoomScaleSheetLayoutView="90" workbookViewId="0">
      <selection activeCell="AC27" sqref="AC27"/>
    </sheetView>
  </sheetViews>
  <sheetFormatPr defaultRowHeight="13.2" x14ac:dyDescent="0.25"/>
  <cols>
    <col min="1" max="1" width="3.44140625" style="244" customWidth="1"/>
    <col min="2" max="2" width="34.33203125" style="245" customWidth="1"/>
    <col min="3" max="3" width="5" style="244" customWidth="1"/>
    <col min="4" max="4" width="4.6640625" style="244" customWidth="1"/>
    <col min="5" max="5" width="4.5546875" style="244" customWidth="1"/>
    <col min="6" max="6" width="4.109375" style="244" customWidth="1"/>
    <col min="7" max="7" width="4" style="244" customWidth="1"/>
    <col min="8" max="8" width="4.5546875" style="244" customWidth="1"/>
    <col min="9" max="9" width="4.6640625" style="244" customWidth="1"/>
    <col min="10" max="11" width="4.5546875" style="244" customWidth="1"/>
    <col min="12" max="13" width="4.6640625" style="244" customWidth="1"/>
    <col min="14" max="14" width="4.44140625" style="244" customWidth="1"/>
    <col min="15" max="17" width="4.6640625" style="244" customWidth="1"/>
    <col min="18" max="18" width="4.44140625" style="244" customWidth="1"/>
    <col min="19" max="19" width="4.109375" style="244" customWidth="1"/>
    <col min="20" max="20" width="4.5546875" style="244" customWidth="1"/>
    <col min="21" max="23" width="4.33203125" style="244" customWidth="1"/>
    <col min="24" max="24" width="4.6640625" style="244" customWidth="1"/>
    <col min="25" max="25" width="4.5546875" style="244" customWidth="1"/>
    <col min="26" max="26" width="4.33203125" style="244" customWidth="1"/>
    <col min="27" max="28" width="4.6640625" style="244" customWidth="1"/>
    <col min="29" max="29" width="4.33203125" style="244" customWidth="1"/>
    <col min="30" max="31" width="4.6640625" style="244" customWidth="1"/>
    <col min="32" max="32" width="4.33203125" style="244" customWidth="1"/>
    <col min="33" max="34" width="4.6640625" style="244" customWidth="1"/>
    <col min="35" max="35" width="4.44140625" style="244" customWidth="1"/>
    <col min="36" max="36" width="5.33203125" style="246" customWidth="1"/>
    <col min="37" max="37" width="5" style="246" customWidth="1"/>
    <col min="38" max="38" width="6" style="246" customWidth="1"/>
    <col min="39" max="39" width="6.33203125" style="245" customWidth="1"/>
    <col min="40" max="262" width="8.88671875" style="245"/>
    <col min="263" max="263" width="3.44140625" style="245" customWidth="1"/>
    <col min="264" max="264" width="37" style="245" customWidth="1"/>
    <col min="265" max="266" width="4.6640625" style="245" customWidth="1"/>
    <col min="267" max="268" width="4.5546875" style="245" customWidth="1"/>
    <col min="269" max="269" width="4.88671875" style="245" customWidth="1"/>
    <col min="270" max="270" width="4.5546875" style="245" customWidth="1"/>
    <col min="271" max="271" width="4.6640625" style="245" customWidth="1"/>
    <col min="272" max="272" width="5.109375" style="245" customWidth="1"/>
    <col min="273" max="273" width="4.5546875" style="245" customWidth="1"/>
    <col min="274" max="274" width="4.6640625" style="245" customWidth="1"/>
    <col min="275" max="275" width="5" style="245" customWidth="1"/>
    <col min="276" max="276" width="4.109375" style="245" customWidth="1"/>
    <col min="277" max="280" width="4.6640625" style="245" customWidth="1"/>
    <col min="281" max="282" width="4.5546875" style="245" customWidth="1"/>
    <col min="283" max="283" width="4.6640625" style="245" customWidth="1"/>
    <col min="284" max="284" width="4.5546875" style="245" customWidth="1"/>
    <col min="285" max="285" width="4.33203125" style="245" customWidth="1"/>
    <col min="286" max="287" width="4.6640625" style="245" customWidth="1"/>
    <col min="288" max="288" width="4.33203125" style="245" customWidth="1"/>
    <col min="289" max="290" width="4.6640625" style="245" customWidth="1"/>
    <col min="291" max="291" width="4.44140625" style="245" customWidth="1"/>
    <col min="292" max="292" width="5.33203125" style="245" customWidth="1"/>
    <col min="293" max="293" width="5" style="245" customWidth="1"/>
    <col min="294" max="294" width="6" style="245" customWidth="1"/>
    <col min="295" max="295" width="6.33203125" style="245" customWidth="1"/>
    <col min="296" max="518" width="8.88671875" style="245"/>
    <col min="519" max="519" width="3.44140625" style="245" customWidth="1"/>
    <col min="520" max="520" width="37" style="245" customWidth="1"/>
    <col min="521" max="522" width="4.6640625" style="245" customWidth="1"/>
    <col min="523" max="524" width="4.5546875" style="245" customWidth="1"/>
    <col min="525" max="525" width="4.88671875" style="245" customWidth="1"/>
    <col min="526" max="526" width="4.5546875" style="245" customWidth="1"/>
    <col min="527" max="527" width="4.6640625" style="245" customWidth="1"/>
    <col min="528" max="528" width="5.109375" style="245" customWidth="1"/>
    <col min="529" max="529" width="4.5546875" style="245" customWidth="1"/>
    <col min="530" max="530" width="4.6640625" style="245" customWidth="1"/>
    <col min="531" max="531" width="5" style="245" customWidth="1"/>
    <col min="532" max="532" width="4.109375" style="245" customWidth="1"/>
    <col min="533" max="536" width="4.6640625" style="245" customWidth="1"/>
    <col min="537" max="538" width="4.5546875" style="245" customWidth="1"/>
    <col min="539" max="539" width="4.6640625" style="245" customWidth="1"/>
    <col min="540" max="540" width="4.5546875" style="245" customWidth="1"/>
    <col min="541" max="541" width="4.33203125" style="245" customWidth="1"/>
    <col min="542" max="543" width="4.6640625" style="245" customWidth="1"/>
    <col min="544" max="544" width="4.33203125" style="245" customWidth="1"/>
    <col min="545" max="546" width="4.6640625" style="245" customWidth="1"/>
    <col min="547" max="547" width="4.44140625" style="245" customWidth="1"/>
    <col min="548" max="548" width="5.33203125" style="245" customWidth="1"/>
    <col min="549" max="549" width="5" style="245" customWidth="1"/>
    <col min="550" max="550" width="6" style="245" customWidth="1"/>
    <col min="551" max="551" width="6.33203125" style="245" customWidth="1"/>
    <col min="552" max="774" width="8.88671875" style="245"/>
    <col min="775" max="775" width="3.44140625" style="245" customWidth="1"/>
    <col min="776" max="776" width="37" style="245" customWidth="1"/>
    <col min="777" max="778" width="4.6640625" style="245" customWidth="1"/>
    <col min="779" max="780" width="4.5546875" style="245" customWidth="1"/>
    <col min="781" max="781" width="4.88671875" style="245" customWidth="1"/>
    <col min="782" max="782" width="4.5546875" style="245" customWidth="1"/>
    <col min="783" max="783" width="4.6640625" style="245" customWidth="1"/>
    <col min="784" max="784" width="5.109375" style="245" customWidth="1"/>
    <col min="785" max="785" width="4.5546875" style="245" customWidth="1"/>
    <col min="786" max="786" width="4.6640625" style="245" customWidth="1"/>
    <col min="787" max="787" width="5" style="245" customWidth="1"/>
    <col min="788" max="788" width="4.109375" style="245" customWidth="1"/>
    <col min="789" max="792" width="4.6640625" style="245" customWidth="1"/>
    <col min="793" max="794" width="4.5546875" style="245" customWidth="1"/>
    <col min="795" max="795" width="4.6640625" style="245" customWidth="1"/>
    <col min="796" max="796" width="4.5546875" style="245" customWidth="1"/>
    <col min="797" max="797" width="4.33203125" style="245" customWidth="1"/>
    <col min="798" max="799" width="4.6640625" style="245" customWidth="1"/>
    <col min="800" max="800" width="4.33203125" style="245" customWidth="1"/>
    <col min="801" max="802" width="4.6640625" style="245" customWidth="1"/>
    <col min="803" max="803" width="4.44140625" style="245" customWidth="1"/>
    <col min="804" max="804" width="5.33203125" style="245" customWidth="1"/>
    <col min="805" max="805" width="5" style="245" customWidth="1"/>
    <col min="806" max="806" width="6" style="245" customWidth="1"/>
    <col min="807" max="807" width="6.33203125" style="245" customWidth="1"/>
    <col min="808" max="1030" width="8.88671875" style="245"/>
    <col min="1031" max="1031" width="3.44140625" style="245" customWidth="1"/>
    <col min="1032" max="1032" width="37" style="245" customWidth="1"/>
    <col min="1033" max="1034" width="4.6640625" style="245" customWidth="1"/>
    <col min="1035" max="1036" width="4.5546875" style="245" customWidth="1"/>
    <col min="1037" max="1037" width="4.88671875" style="245" customWidth="1"/>
    <col min="1038" max="1038" width="4.5546875" style="245" customWidth="1"/>
    <col min="1039" max="1039" width="4.6640625" style="245" customWidth="1"/>
    <col min="1040" max="1040" width="5.109375" style="245" customWidth="1"/>
    <col min="1041" max="1041" width="4.5546875" style="245" customWidth="1"/>
    <col min="1042" max="1042" width="4.6640625" style="245" customWidth="1"/>
    <col min="1043" max="1043" width="5" style="245" customWidth="1"/>
    <col min="1044" max="1044" width="4.109375" style="245" customWidth="1"/>
    <col min="1045" max="1048" width="4.6640625" style="245" customWidth="1"/>
    <col min="1049" max="1050" width="4.5546875" style="245" customWidth="1"/>
    <col min="1051" max="1051" width="4.6640625" style="245" customWidth="1"/>
    <col min="1052" max="1052" width="4.5546875" style="245" customWidth="1"/>
    <col min="1053" max="1053" width="4.33203125" style="245" customWidth="1"/>
    <col min="1054" max="1055" width="4.6640625" style="245" customWidth="1"/>
    <col min="1056" max="1056" width="4.33203125" style="245" customWidth="1"/>
    <col min="1057" max="1058" width="4.6640625" style="245" customWidth="1"/>
    <col min="1059" max="1059" width="4.44140625" style="245" customWidth="1"/>
    <col min="1060" max="1060" width="5.33203125" style="245" customWidth="1"/>
    <col min="1061" max="1061" width="5" style="245" customWidth="1"/>
    <col min="1062" max="1062" width="6" style="245" customWidth="1"/>
    <col min="1063" max="1063" width="6.33203125" style="245" customWidth="1"/>
    <col min="1064" max="1286" width="8.88671875" style="245"/>
    <col min="1287" max="1287" width="3.44140625" style="245" customWidth="1"/>
    <col min="1288" max="1288" width="37" style="245" customWidth="1"/>
    <col min="1289" max="1290" width="4.6640625" style="245" customWidth="1"/>
    <col min="1291" max="1292" width="4.5546875" style="245" customWidth="1"/>
    <col min="1293" max="1293" width="4.88671875" style="245" customWidth="1"/>
    <col min="1294" max="1294" width="4.5546875" style="245" customWidth="1"/>
    <col min="1295" max="1295" width="4.6640625" style="245" customWidth="1"/>
    <col min="1296" max="1296" width="5.109375" style="245" customWidth="1"/>
    <col min="1297" max="1297" width="4.5546875" style="245" customWidth="1"/>
    <col min="1298" max="1298" width="4.6640625" style="245" customWidth="1"/>
    <col min="1299" max="1299" width="5" style="245" customWidth="1"/>
    <col min="1300" max="1300" width="4.109375" style="245" customWidth="1"/>
    <col min="1301" max="1304" width="4.6640625" style="245" customWidth="1"/>
    <col min="1305" max="1306" width="4.5546875" style="245" customWidth="1"/>
    <col min="1307" max="1307" width="4.6640625" style="245" customWidth="1"/>
    <col min="1308" max="1308" width="4.5546875" style="245" customWidth="1"/>
    <col min="1309" max="1309" width="4.33203125" style="245" customWidth="1"/>
    <col min="1310" max="1311" width="4.6640625" style="245" customWidth="1"/>
    <col min="1312" max="1312" width="4.33203125" style="245" customWidth="1"/>
    <col min="1313" max="1314" width="4.6640625" style="245" customWidth="1"/>
    <col min="1315" max="1315" width="4.44140625" style="245" customWidth="1"/>
    <col min="1316" max="1316" width="5.33203125" style="245" customWidth="1"/>
    <col min="1317" max="1317" width="5" style="245" customWidth="1"/>
    <col min="1318" max="1318" width="6" style="245" customWidth="1"/>
    <col min="1319" max="1319" width="6.33203125" style="245" customWidth="1"/>
    <col min="1320" max="1542" width="8.88671875" style="245"/>
    <col min="1543" max="1543" width="3.44140625" style="245" customWidth="1"/>
    <col min="1544" max="1544" width="37" style="245" customWidth="1"/>
    <col min="1545" max="1546" width="4.6640625" style="245" customWidth="1"/>
    <col min="1547" max="1548" width="4.5546875" style="245" customWidth="1"/>
    <col min="1549" max="1549" width="4.88671875" style="245" customWidth="1"/>
    <col min="1550" max="1550" width="4.5546875" style="245" customWidth="1"/>
    <col min="1551" max="1551" width="4.6640625" style="245" customWidth="1"/>
    <col min="1552" max="1552" width="5.109375" style="245" customWidth="1"/>
    <col min="1553" max="1553" width="4.5546875" style="245" customWidth="1"/>
    <col min="1554" max="1554" width="4.6640625" style="245" customWidth="1"/>
    <col min="1555" max="1555" width="5" style="245" customWidth="1"/>
    <col min="1556" max="1556" width="4.109375" style="245" customWidth="1"/>
    <col min="1557" max="1560" width="4.6640625" style="245" customWidth="1"/>
    <col min="1561" max="1562" width="4.5546875" style="245" customWidth="1"/>
    <col min="1563" max="1563" width="4.6640625" style="245" customWidth="1"/>
    <col min="1564" max="1564" width="4.5546875" style="245" customWidth="1"/>
    <col min="1565" max="1565" width="4.33203125" style="245" customWidth="1"/>
    <col min="1566" max="1567" width="4.6640625" style="245" customWidth="1"/>
    <col min="1568" max="1568" width="4.33203125" style="245" customWidth="1"/>
    <col min="1569" max="1570" width="4.6640625" style="245" customWidth="1"/>
    <col min="1571" max="1571" width="4.44140625" style="245" customWidth="1"/>
    <col min="1572" max="1572" width="5.33203125" style="245" customWidth="1"/>
    <col min="1573" max="1573" width="5" style="245" customWidth="1"/>
    <col min="1574" max="1574" width="6" style="245" customWidth="1"/>
    <col min="1575" max="1575" width="6.33203125" style="245" customWidth="1"/>
    <col min="1576" max="1798" width="8.88671875" style="245"/>
    <col min="1799" max="1799" width="3.44140625" style="245" customWidth="1"/>
    <col min="1800" max="1800" width="37" style="245" customWidth="1"/>
    <col min="1801" max="1802" width="4.6640625" style="245" customWidth="1"/>
    <col min="1803" max="1804" width="4.5546875" style="245" customWidth="1"/>
    <col min="1805" max="1805" width="4.88671875" style="245" customWidth="1"/>
    <col min="1806" max="1806" width="4.5546875" style="245" customWidth="1"/>
    <col min="1807" max="1807" width="4.6640625" style="245" customWidth="1"/>
    <col min="1808" max="1808" width="5.109375" style="245" customWidth="1"/>
    <col min="1809" max="1809" width="4.5546875" style="245" customWidth="1"/>
    <col min="1810" max="1810" width="4.6640625" style="245" customWidth="1"/>
    <col min="1811" max="1811" width="5" style="245" customWidth="1"/>
    <col min="1812" max="1812" width="4.109375" style="245" customWidth="1"/>
    <col min="1813" max="1816" width="4.6640625" style="245" customWidth="1"/>
    <col min="1817" max="1818" width="4.5546875" style="245" customWidth="1"/>
    <col min="1819" max="1819" width="4.6640625" style="245" customWidth="1"/>
    <col min="1820" max="1820" width="4.5546875" style="245" customWidth="1"/>
    <col min="1821" max="1821" width="4.33203125" style="245" customWidth="1"/>
    <col min="1822" max="1823" width="4.6640625" style="245" customWidth="1"/>
    <col min="1824" max="1824" width="4.33203125" style="245" customWidth="1"/>
    <col min="1825" max="1826" width="4.6640625" style="245" customWidth="1"/>
    <col min="1827" max="1827" width="4.44140625" style="245" customWidth="1"/>
    <col min="1828" max="1828" width="5.33203125" style="245" customWidth="1"/>
    <col min="1829" max="1829" width="5" style="245" customWidth="1"/>
    <col min="1830" max="1830" width="6" style="245" customWidth="1"/>
    <col min="1831" max="1831" width="6.33203125" style="245" customWidth="1"/>
    <col min="1832" max="2054" width="8.88671875" style="245"/>
    <col min="2055" max="2055" width="3.44140625" style="245" customWidth="1"/>
    <col min="2056" max="2056" width="37" style="245" customWidth="1"/>
    <col min="2057" max="2058" width="4.6640625" style="245" customWidth="1"/>
    <col min="2059" max="2060" width="4.5546875" style="245" customWidth="1"/>
    <col min="2061" max="2061" width="4.88671875" style="245" customWidth="1"/>
    <col min="2062" max="2062" width="4.5546875" style="245" customWidth="1"/>
    <col min="2063" max="2063" width="4.6640625" style="245" customWidth="1"/>
    <col min="2064" max="2064" width="5.109375" style="245" customWidth="1"/>
    <col min="2065" max="2065" width="4.5546875" style="245" customWidth="1"/>
    <col min="2066" max="2066" width="4.6640625" style="245" customWidth="1"/>
    <col min="2067" max="2067" width="5" style="245" customWidth="1"/>
    <col min="2068" max="2068" width="4.109375" style="245" customWidth="1"/>
    <col min="2069" max="2072" width="4.6640625" style="245" customWidth="1"/>
    <col min="2073" max="2074" width="4.5546875" style="245" customWidth="1"/>
    <col min="2075" max="2075" width="4.6640625" style="245" customWidth="1"/>
    <col min="2076" max="2076" width="4.5546875" style="245" customWidth="1"/>
    <col min="2077" max="2077" width="4.33203125" style="245" customWidth="1"/>
    <col min="2078" max="2079" width="4.6640625" style="245" customWidth="1"/>
    <col min="2080" max="2080" width="4.33203125" style="245" customWidth="1"/>
    <col min="2081" max="2082" width="4.6640625" style="245" customWidth="1"/>
    <col min="2083" max="2083" width="4.44140625" style="245" customWidth="1"/>
    <col min="2084" max="2084" width="5.33203125" style="245" customWidth="1"/>
    <col min="2085" max="2085" width="5" style="245" customWidth="1"/>
    <col min="2086" max="2086" width="6" style="245" customWidth="1"/>
    <col min="2087" max="2087" width="6.33203125" style="245" customWidth="1"/>
    <col min="2088" max="2310" width="8.88671875" style="245"/>
    <col min="2311" max="2311" width="3.44140625" style="245" customWidth="1"/>
    <col min="2312" max="2312" width="37" style="245" customWidth="1"/>
    <col min="2313" max="2314" width="4.6640625" style="245" customWidth="1"/>
    <col min="2315" max="2316" width="4.5546875" style="245" customWidth="1"/>
    <col min="2317" max="2317" width="4.88671875" style="245" customWidth="1"/>
    <col min="2318" max="2318" width="4.5546875" style="245" customWidth="1"/>
    <col min="2319" max="2319" width="4.6640625" style="245" customWidth="1"/>
    <col min="2320" max="2320" width="5.109375" style="245" customWidth="1"/>
    <col min="2321" max="2321" width="4.5546875" style="245" customWidth="1"/>
    <col min="2322" max="2322" width="4.6640625" style="245" customWidth="1"/>
    <col min="2323" max="2323" width="5" style="245" customWidth="1"/>
    <col min="2324" max="2324" width="4.109375" style="245" customWidth="1"/>
    <col min="2325" max="2328" width="4.6640625" style="245" customWidth="1"/>
    <col min="2329" max="2330" width="4.5546875" style="245" customWidth="1"/>
    <col min="2331" max="2331" width="4.6640625" style="245" customWidth="1"/>
    <col min="2332" max="2332" width="4.5546875" style="245" customWidth="1"/>
    <col min="2333" max="2333" width="4.33203125" style="245" customWidth="1"/>
    <col min="2334" max="2335" width="4.6640625" style="245" customWidth="1"/>
    <col min="2336" max="2336" width="4.33203125" style="245" customWidth="1"/>
    <col min="2337" max="2338" width="4.6640625" style="245" customWidth="1"/>
    <col min="2339" max="2339" width="4.44140625" style="245" customWidth="1"/>
    <col min="2340" max="2340" width="5.33203125" style="245" customWidth="1"/>
    <col min="2341" max="2341" width="5" style="245" customWidth="1"/>
    <col min="2342" max="2342" width="6" style="245" customWidth="1"/>
    <col min="2343" max="2343" width="6.33203125" style="245" customWidth="1"/>
    <col min="2344" max="2566" width="8.88671875" style="245"/>
    <col min="2567" max="2567" width="3.44140625" style="245" customWidth="1"/>
    <col min="2568" max="2568" width="37" style="245" customWidth="1"/>
    <col min="2569" max="2570" width="4.6640625" style="245" customWidth="1"/>
    <col min="2571" max="2572" width="4.5546875" style="245" customWidth="1"/>
    <col min="2573" max="2573" width="4.88671875" style="245" customWidth="1"/>
    <col min="2574" max="2574" width="4.5546875" style="245" customWidth="1"/>
    <col min="2575" max="2575" width="4.6640625" style="245" customWidth="1"/>
    <col min="2576" max="2576" width="5.109375" style="245" customWidth="1"/>
    <col min="2577" max="2577" width="4.5546875" style="245" customWidth="1"/>
    <col min="2578" max="2578" width="4.6640625" style="245" customWidth="1"/>
    <col min="2579" max="2579" width="5" style="245" customWidth="1"/>
    <col min="2580" max="2580" width="4.109375" style="245" customWidth="1"/>
    <col min="2581" max="2584" width="4.6640625" style="245" customWidth="1"/>
    <col min="2585" max="2586" width="4.5546875" style="245" customWidth="1"/>
    <col min="2587" max="2587" width="4.6640625" style="245" customWidth="1"/>
    <col min="2588" max="2588" width="4.5546875" style="245" customWidth="1"/>
    <col min="2589" max="2589" width="4.33203125" style="245" customWidth="1"/>
    <col min="2590" max="2591" width="4.6640625" style="245" customWidth="1"/>
    <col min="2592" max="2592" width="4.33203125" style="245" customWidth="1"/>
    <col min="2593" max="2594" width="4.6640625" style="245" customWidth="1"/>
    <col min="2595" max="2595" width="4.44140625" style="245" customWidth="1"/>
    <col min="2596" max="2596" width="5.33203125" style="245" customWidth="1"/>
    <col min="2597" max="2597" width="5" style="245" customWidth="1"/>
    <col min="2598" max="2598" width="6" style="245" customWidth="1"/>
    <col min="2599" max="2599" width="6.33203125" style="245" customWidth="1"/>
    <col min="2600" max="2822" width="8.88671875" style="245"/>
    <col min="2823" max="2823" width="3.44140625" style="245" customWidth="1"/>
    <col min="2824" max="2824" width="37" style="245" customWidth="1"/>
    <col min="2825" max="2826" width="4.6640625" style="245" customWidth="1"/>
    <col min="2827" max="2828" width="4.5546875" style="245" customWidth="1"/>
    <col min="2829" max="2829" width="4.88671875" style="245" customWidth="1"/>
    <col min="2830" max="2830" width="4.5546875" style="245" customWidth="1"/>
    <col min="2831" max="2831" width="4.6640625" style="245" customWidth="1"/>
    <col min="2832" max="2832" width="5.109375" style="245" customWidth="1"/>
    <col min="2833" max="2833" width="4.5546875" style="245" customWidth="1"/>
    <col min="2834" max="2834" width="4.6640625" style="245" customWidth="1"/>
    <col min="2835" max="2835" width="5" style="245" customWidth="1"/>
    <col min="2836" max="2836" width="4.109375" style="245" customWidth="1"/>
    <col min="2837" max="2840" width="4.6640625" style="245" customWidth="1"/>
    <col min="2841" max="2842" width="4.5546875" style="245" customWidth="1"/>
    <col min="2843" max="2843" width="4.6640625" style="245" customWidth="1"/>
    <col min="2844" max="2844" width="4.5546875" style="245" customWidth="1"/>
    <col min="2845" max="2845" width="4.33203125" style="245" customWidth="1"/>
    <col min="2846" max="2847" width="4.6640625" style="245" customWidth="1"/>
    <col min="2848" max="2848" width="4.33203125" style="245" customWidth="1"/>
    <col min="2849" max="2850" width="4.6640625" style="245" customWidth="1"/>
    <col min="2851" max="2851" width="4.44140625" style="245" customWidth="1"/>
    <col min="2852" max="2852" width="5.33203125" style="245" customWidth="1"/>
    <col min="2853" max="2853" width="5" style="245" customWidth="1"/>
    <col min="2854" max="2854" width="6" style="245" customWidth="1"/>
    <col min="2855" max="2855" width="6.33203125" style="245" customWidth="1"/>
    <col min="2856" max="3078" width="8.88671875" style="245"/>
    <col min="3079" max="3079" width="3.44140625" style="245" customWidth="1"/>
    <col min="3080" max="3080" width="37" style="245" customWidth="1"/>
    <col min="3081" max="3082" width="4.6640625" style="245" customWidth="1"/>
    <col min="3083" max="3084" width="4.5546875" style="245" customWidth="1"/>
    <col min="3085" max="3085" width="4.88671875" style="245" customWidth="1"/>
    <col min="3086" max="3086" width="4.5546875" style="245" customWidth="1"/>
    <col min="3087" max="3087" width="4.6640625" style="245" customWidth="1"/>
    <col min="3088" max="3088" width="5.109375" style="245" customWidth="1"/>
    <col min="3089" max="3089" width="4.5546875" style="245" customWidth="1"/>
    <col min="3090" max="3090" width="4.6640625" style="245" customWidth="1"/>
    <col min="3091" max="3091" width="5" style="245" customWidth="1"/>
    <col min="3092" max="3092" width="4.109375" style="245" customWidth="1"/>
    <col min="3093" max="3096" width="4.6640625" style="245" customWidth="1"/>
    <col min="3097" max="3098" width="4.5546875" style="245" customWidth="1"/>
    <col min="3099" max="3099" width="4.6640625" style="245" customWidth="1"/>
    <col min="3100" max="3100" width="4.5546875" style="245" customWidth="1"/>
    <col min="3101" max="3101" width="4.33203125" style="245" customWidth="1"/>
    <col min="3102" max="3103" width="4.6640625" style="245" customWidth="1"/>
    <col min="3104" max="3104" width="4.33203125" style="245" customWidth="1"/>
    <col min="3105" max="3106" width="4.6640625" style="245" customWidth="1"/>
    <col min="3107" max="3107" width="4.44140625" style="245" customWidth="1"/>
    <col min="3108" max="3108" width="5.33203125" style="245" customWidth="1"/>
    <col min="3109" max="3109" width="5" style="245" customWidth="1"/>
    <col min="3110" max="3110" width="6" style="245" customWidth="1"/>
    <col min="3111" max="3111" width="6.33203125" style="245" customWidth="1"/>
    <col min="3112" max="3334" width="8.88671875" style="245"/>
    <col min="3335" max="3335" width="3.44140625" style="245" customWidth="1"/>
    <col min="3336" max="3336" width="37" style="245" customWidth="1"/>
    <col min="3337" max="3338" width="4.6640625" style="245" customWidth="1"/>
    <col min="3339" max="3340" width="4.5546875" style="245" customWidth="1"/>
    <col min="3341" max="3341" width="4.88671875" style="245" customWidth="1"/>
    <col min="3342" max="3342" width="4.5546875" style="245" customWidth="1"/>
    <col min="3343" max="3343" width="4.6640625" style="245" customWidth="1"/>
    <col min="3344" max="3344" width="5.109375" style="245" customWidth="1"/>
    <col min="3345" max="3345" width="4.5546875" style="245" customWidth="1"/>
    <col min="3346" max="3346" width="4.6640625" style="245" customWidth="1"/>
    <col min="3347" max="3347" width="5" style="245" customWidth="1"/>
    <col min="3348" max="3348" width="4.109375" style="245" customWidth="1"/>
    <col min="3349" max="3352" width="4.6640625" style="245" customWidth="1"/>
    <col min="3353" max="3354" width="4.5546875" style="245" customWidth="1"/>
    <col min="3355" max="3355" width="4.6640625" style="245" customWidth="1"/>
    <col min="3356" max="3356" width="4.5546875" style="245" customWidth="1"/>
    <col min="3357" max="3357" width="4.33203125" style="245" customWidth="1"/>
    <col min="3358" max="3359" width="4.6640625" style="245" customWidth="1"/>
    <col min="3360" max="3360" width="4.33203125" style="245" customWidth="1"/>
    <col min="3361" max="3362" width="4.6640625" style="245" customWidth="1"/>
    <col min="3363" max="3363" width="4.44140625" style="245" customWidth="1"/>
    <col min="3364" max="3364" width="5.33203125" style="245" customWidth="1"/>
    <col min="3365" max="3365" width="5" style="245" customWidth="1"/>
    <col min="3366" max="3366" width="6" style="245" customWidth="1"/>
    <col min="3367" max="3367" width="6.33203125" style="245" customWidth="1"/>
    <col min="3368" max="3590" width="8.88671875" style="245"/>
    <col min="3591" max="3591" width="3.44140625" style="245" customWidth="1"/>
    <col min="3592" max="3592" width="37" style="245" customWidth="1"/>
    <col min="3593" max="3594" width="4.6640625" style="245" customWidth="1"/>
    <col min="3595" max="3596" width="4.5546875" style="245" customWidth="1"/>
    <col min="3597" max="3597" width="4.88671875" style="245" customWidth="1"/>
    <col min="3598" max="3598" width="4.5546875" style="245" customWidth="1"/>
    <col min="3599" max="3599" width="4.6640625" style="245" customWidth="1"/>
    <col min="3600" max="3600" width="5.109375" style="245" customWidth="1"/>
    <col min="3601" max="3601" width="4.5546875" style="245" customWidth="1"/>
    <col min="3602" max="3602" width="4.6640625" style="245" customWidth="1"/>
    <col min="3603" max="3603" width="5" style="245" customWidth="1"/>
    <col min="3604" max="3604" width="4.109375" style="245" customWidth="1"/>
    <col min="3605" max="3608" width="4.6640625" style="245" customWidth="1"/>
    <col min="3609" max="3610" width="4.5546875" style="245" customWidth="1"/>
    <col min="3611" max="3611" width="4.6640625" style="245" customWidth="1"/>
    <col min="3612" max="3612" width="4.5546875" style="245" customWidth="1"/>
    <col min="3613" max="3613" width="4.33203125" style="245" customWidth="1"/>
    <col min="3614" max="3615" width="4.6640625" style="245" customWidth="1"/>
    <col min="3616" max="3616" width="4.33203125" style="245" customWidth="1"/>
    <col min="3617" max="3618" width="4.6640625" style="245" customWidth="1"/>
    <col min="3619" max="3619" width="4.44140625" style="245" customWidth="1"/>
    <col min="3620" max="3620" width="5.33203125" style="245" customWidth="1"/>
    <col min="3621" max="3621" width="5" style="245" customWidth="1"/>
    <col min="3622" max="3622" width="6" style="245" customWidth="1"/>
    <col min="3623" max="3623" width="6.33203125" style="245" customWidth="1"/>
    <col min="3624" max="3846" width="8.88671875" style="245"/>
    <col min="3847" max="3847" width="3.44140625" style="245" customWidth="1"/>
    <col min="3848" max="3848" width="37" style="245" customWidth="1"/>
    <col min="3849" max="3850" width="4.6640625" style="245" customWidth="1"/>
    <col min="3851" max="3852" width="4.5546875" style="245" customWidth="1"/>
    <col min="3853" max="3853" width="4.88671875" style="245" customWidth="1"/>
    <col min="3854" max="3854" width="4.5546875" style="245" customWidth="1"/>
    <col min="3855" max="3855" width="4.6640625" style="245" customWidth="1"/>
    <col min="3856" max="3856" width="5.109375" style="245" customWidth="1"/>
    <col min="3857" max="3857" width="4.5546875" style="245" customWidth="1"/>
    <col min="3858" max="3858" width="4.6640625" style="245" customWidth="1"/>
    <col min="3859" max="3859" width="5" style="245" customWidth="1"/>
    <col min="3860" max="3860" width="4.109375" style="245" customWidth="1"/>
    <col min="3861" max="3864" width="4.6640625" style="245" customWidth="1"/>
    <col min="3865" max="3866" width="4.5546875" style="245" customWidth="1"/>
    <col min="3867" max="3867" width="4.6640625" style="245" customWidth="1"/>
    <col min="3868" max="3868" width="4.5546875" style="245" customWidth="1"/>
    <col min="3869" max="3869" width="4.33203125" style="245" customWidth="1"/>
    <col min="3870" max="3871" width="4.6640625" style="245" customWidth="1"/>
    <col min="3872" max="3872" width="4.33203125" style="245" customWidth="1"/>
    <col min="3873" max="3874" width="4.6640625" style="245" customWidth="1"/>
    <col min="3875" max="3875" width="4.44140625" style="245" customWidth="1"/>
    <col min="3876" max="3876" width="5.33203125" style="245" customWidth="1"/>
    <col min="3877" max="3877" width="5" style="245" customWidth="1"/>
    <col min="3878" max="3878" width="6" style="245" customWidth="1"/>
    <col min="3879" max="3879" width="6.33203125" style="245" customWidth="1"/>
    <col min="3880" max="4102" width="8.88671875" style="245"/>
    <col min="4103" max="4103" width="3.44140625" style="245" customWidth="1"/>
    <col min="4104" max="4104" width="37" style="245" customWidth="1"/>
    <col min="4105" max="4106" width="4.6640625" style="245" customWidth="1"/>
    <col min="4107" max="4108" width="4.5546875" style="245" customWidth="1"/>
    <col min="4109" max="4109" width="4.88671875" style="245" customWidth="1"/>
    <col min="4110" max="4110" width="4.5546875" style="245" customWidth="1"/>
    <col min="4111" max="4111" width="4.6640625" style="245" customWidth="1"/>
    <col min="4112" max="4112" width="5.109375" style="245" customWidth="1"/>
    <col min="4113" max="4113" width="4.5546875" style="245" customWidth="1"/>
    <col min="4114" max="4114" width="4.6640625" style="245" customWidth="1"/>
    <col min="4115" max="4115" width="5" style="245" customWidth="1"/>
    <col min="4116" max="4116" width="4.109375" style="245" customWidth="1"/>
    <col min="4117" max="4120" width="4.6640625" style="245" customWidth="1"/>
    <col min="4121" max="4122" width="4.5546875" style="245" customWidth="1"/>
    <col min="4123" max="4123" width="4.6640625" style="245" customWidth="1"/>
    <col min="4124" max="4124" width="4.5546875" style="245" customWidth="1"/>
    <col min="4125" max="4125" width="4.33203125" style="245" customWidth="1"/>
    <col min="4126" max="4127" width="4.6640625" style="245" customWidth="1"/>
    <col min="4128" max="4128" width="4.33203125" style="245" customWidth="1"/>
    <col min="4129" max="4130" width="4.6640625" style="245" customWidth="1"/>
    <col min="4131" max="4131" width="4.44140625" style="245" customWidth="1"/>
    <col min="4132" max="4132" width="5.33203125" style="245" customWidth="1"/>
    <col min="4133" max="4133" width="5" style="245" customWidth="1"/>
    <col min="4134" max="4134" width="6" style="245" customWidth="1"/>
    <col min="4135" max="4135" width="6.33203125" style="245" customWidth="1"/>
    <col min="4136" max="4358" width="8.88671875" style="245"/>
    <col min="4359" max="4359" width="3.44140625" style="245" customWidth="1"/>
    <col min="4360" max="4360" width="37" style="245" customWidth="1"/>
    <col min="4361" max="4362" width="4.6640625" style="245" customWidth="1"/>
    <col min="4363" max="4364" width="4.5546875" style="245" customWidth="1"/>
    <col min="4365" max="4365" width="4.88671875" style="245" customWidth="1"/>
    <col min="4366" max="4366" width="4.5546875" style="245" customWidth="1"/>
    <col min="4367" max="4367" width="4.6640625" style="245" customWidth="1"/>
    <col min="4368" max="4368" width="5.109375" style="245" customWidth="1"/>
    <col min="4369" max="4369" width="4.5546875" style="245" customWidth="1"/>
    <col min="4370" max="4370" width="4.6640625" style="245" customWidth="1"/>
    <col min="4371" max="4371" width="5" style="245" customWidth="1"/>
    <col min="4372" max="4372" width="4.109375" style="245" customWidth="1"/>
    <col min="4373" max="4376" width="4.6640625" style="245" customWidth="1"/>
    <col min="4377" max="4378" width="4.5546875" style="245" customWidth="1"/>
    <col min="4379" max="4379" width="4.6640625" style="245" customWidth="1"/>
    <col min="4380" max="4380" width="4.5546875" style="245" customWidth="1"/>
    <col min="4381" max="4381" width="4.33203125" style="245" customWidth="1"/>
    <col min="4382" max="4383" width="4.6640625" style="245" customWidth="1"/>
    <col min="4384" max="4384" width="4.33203125" style="245" customWidth="1"/>
    <col min="4385" max="4386" width="4.6640625" style="245" customWidth="1"/>
    <col min="4387" max="4387" width="4.44140625" style="245" customWidth="1"/>
    <col min="4388" max="4388" width="5.33203125" style="245" customWidth="1"/>
    <col min="4389" max="4389" width="5" style="245" customWidth="1"/>
    <col min="4390" max="4390" width="6" style="245" customWidth="1"/>
    <col min="4391" max="4391" width="6.33203125" style="245" customWidth="1"/>
    <col min="4392" max="4614" width="8.88671875" style="245"/>
    <col min="4615" max="4615" width="3.44140625" style="245" customWidth="1"/>
    <col min="4616" max="4616" width="37" style="245" customWidth="1"/>
    <col min="4617" max="4618" width="4.6640625" style="245" customWidth="1"/>
    <col min="4619" max="4620" width="4.5546875" style="245" customWidth="1"/>
    <col min="4621" max="4621" width="4.88671875" style="245" customWidth="1"/>
    <col min="4622" max="4622" width="4.5546875" style="245" customWidth="1"/>
    <col min="4623" max="4623" width="4.6640625" style="245" customWidth="1"/>
    <col min="4624" max="4624" width="5.109375" style="245" customWidth="1"/>
    <col min="4625" max="4625" width="4.5546875" style="245" customWidth="1"/>
    <col min="4626" max="4626" width="4.6640625" style="245" customWidth="1"/>
    <col min="4627" max="4627" width="5" style="245" customWidth="1"/>
    <col min="4628" max="4628" width="4.109375" style="245" customWidth="1"/>
    <col min="4629" max="4632" width="4.6640625" style="245" customWidth="1"/>
    <col min="4633" max="4634" width="4.5546875" style="245" customWidth="1"/>
    <col min="4635" max="4635" width="4.6640625" style="245" customWidth="1"/>
    <col min="4636" max="4636" width="4.5546875" style="245" customWidth="1"/>
    <col min="4637" max="4637" width="4.33203125" style="245" customWidth="1"/>
    <col min="4638" max="4639" width="4.6640625" style="245" customWidth="1"/>
    <col min="4640" max="4640" width="4.33203125" style="245" customWidth="1"/>
    <col min="4641" max="4642" width="4.6640625" style="245" customWidth="1"/>
    <col min="4643" max="4643" width="4.44140625" style="245" customWidth="1"/>
    <col min="4644" max="4644" width="5.33203125" style="245" customWidth="1"/>
    <col min="4645" max="4645" width="5" style="245" customWidth="1"/>
    <col min="4646" max="4646" width="6" style="245" customWidth="1"/>
    <col min="4647" max="4647" width="6.33203125" style="245" customWidth="1"/>
    <col min="4648" max="4870" width="8.88671875" style="245"/>
    <col min="4871" max="4871" width="3.44140625" style="245" customWidth="1"/>
    <col min="4872" max="4872" width="37" style="245" customWidth="1"/>
    <col min="4873" max="4874" width="4.6640625" style="245" customWidth="1"/>
    <col min="4875" max="4876" width="4.5546875" style="245" customWidth="1"/>
    <col min="4877" max="4877" width="4.88671875" style="245" customWidth="1"/>
    <col min="4878" max="4878" width="4.5546875" style="245" customWidth="1"/>
    <col min="4879" max="4879" width="4.6640625" style="245" customWidth="1"/>
    <col min="4880" max="4880" width="5.109375" style="245" customWidth="1"/>
    <col min="4881" max="4881" width="4.5546875" style="245" customWidth="1"/>
    <col min="4882" max="4882" width="4.6640625" style="245" customWidth="1"/>
    <col min="4883" max="4883" width="5" style="245" customWidth="1"/>
    <col min="4884" max="4884" width="4.109375" style="245" customWidth="1"/>
    <col min="4885" max="4888" width="4.6640625" style="245" customWidth="1"/>
    <col min="4889" max="4890" width="4.5546875" style="245" customWidth="1"/>
    <col min="4891" max="4891" width="4.6640625" style="245" customWidth="1"/>
    <col min="4892" max="4892" width="4.5546875" style="245" customWidth="1"/>
    <col min="4893" max="4893" width="4.33203125" style="245" customWidth="1"/>
    <col min="4894" max="4895" width="4.6640625" style="245" customWidth="1"/>
    <col min="4896" max="4896" width="4.33203125" style="245" customWidth="1"/>
    <col min="4897" max="4898" width="4.6640625" style="245" customWidth="1"/>
    <col min="4899" max="4899" width="4.44140625" style="245" customWidth="1"/>
    <col min="4900" max="4900" width="5.33203125" style="245" customWidth="1"/>
    <col min="4901" max="4901" width="5" style="245" customWidth="1"/>
    <col min="4902" max="4902" width="6" style="245" customWidth="1"/>
    <col min="4903" max="4903" width="6.33203125" style="245" customWidth="1"/>
    <col min="4904" max="5126" width="8.88671875" style="245"/>
    <col min="5127" max="5127" width="3.44140625" style="245" customWidth="1"/>
    <col min="5128" max="5128" width="37" style="245" customWidth="1"/>
    <col min="5129" max="5130" width="4.6640625" style="245" customWidth="1"/>
    <col min="5131" max="5132" width="4.5546875" style="245" customWidth="1"/>
    <col min="5133" max="5133" width="4.88671875" style="245" customWidth="1"/>
    <col min="5134" max="5134" width="4.5546875" style="245" customWidth="1"/>
    <col min="5135" max="5135" width="4.6640625" style="245" customWidth="1"/>
    <col min="5136" max="5136" width="5.109375" style="245" customWidth="1"/>
    <col min="5137" max="5137" width="4.5546875" style="245" customWidth="1"/>
    <col min="5138" max="5138" width="4.6640625" style="245" customWidth="1"/>
    <col min="5139" max="5139" width="5" style="245" customWidth="1"/>
    <col min="5140" max="5140" width="4.109375" style="245" customWidth="1"/>
    <col min="5141" max="5144" width="4.6640625" style="245" customWidth="1"/>
    <col min="5145" max="5146" width="4.5546875" style="245" customWidth="1"/>
    <col min="5147" max="5147" width="4.6640625" style="245" customWidth="1"/>
    <col min="5148" max="5148" width="4.5546875" style="245" customWidth="1"/>
    <col min="5149" max="5149" width="4.33203125" style="245" customWidth="1"/>
    <col min="5150" max="5151" width="4.6640625" style="245" customWidth="1"/>
    <col min="5152" max="5152" width="4.33203125" style="245" customWidth="1"/>
    <col min="5153" max="5154" width="4.6640625" style="245" customWidth="1"/>
    <col min="5155" max="5155" width="4.44140625" style="245" customWidth="1"/>
    <col min="5156" max="5156" width="5.33203125" style="245" customWidth="1"/>
    <col min="5157" max="5157" width="5" style="245" customWidth="1"/>
    <col min="5158" max="5158" width="6" style="245" customWidth="1"/>
    <col min="5159" max="5159" width="6.33203125" style="245" customWidth="1"/>
    <col min="5160" max="5382" width="8.88671875" style="245"/>
    <col min="5383" max="5383" width="3.44140625" style="245" customWidth="1"/>
    <col min="5384" max="5384" width="37" style="245" customWidth="1"/>
    <col min="5385" max="5386" width="4.6640625" style="245" customWidth="1"/>
    <col min="5387" max="5388" width="4.5546875" style="245" customWidth="1"/>
    <col min="5389" max="5389" width="4.88671875" style="245" customWidth="1"/>
    <col min="5390" max="5390" width="4.5546875" style="245" customWidth="1"/>
    <col min="5391" max="5391" width="4.6640625" style="245" customWidth="1"/>
    <col min="5392" max="5392" width="5.109375" style="245" customWidth="1"/>
    <col min="5393" max="5393" width="4.5546875" style="245" customWidth="1"/>
    <col min="5394" max="5394" width="4.6640625" style="245" customWidth="1"/>
    <col min="5395" max="5395" width="5" style="245" customWidth="1"/>
    <col min="5396" max="5396" width="4.109375" style="245" customWidth="1"/>
    <col min="5397" max="5400" width="4.6640625" style="245" customWidth="1"/>
    <col min="5401" max="5402" width="4.5546875" style="245" customWidth="1"/>
    <col min="5403" max="5403" width="4.6640625" style="245" customWidth="1"/>
    <col min="5404" max="5404" width="4.5546875" style="245" customWidth="1"/>
    <col min="5405" max="5405" width="4.33203125" style="245" customWidth="1"/>
    <col min="5406" max="5407" width="4.6640625" style="245" customWidth="1"/>
    <col min="5408" max="5408" width="4.33203125" style="245" customWidth="1"/>
    <col min="5409" max="5410" width="4.6640625" style="245" customWidth="1"/>
    <col min="5411" max="5411" width="4.44140625" style="245" customWidth="1"/>
    <col min="5412" max="5412" width="5.33203125" style="245" customWidth="1"/>
    <col min="5413" max="5413" width="5" style="245" customWidth="1"/>
    <col min="5414" max="5414" width="6" style="245" customWidth="1"/>
    <col min="5415" max="5415" width="6.33203125" style="245" customWidth="1"/>
    <col min="5416" max="5638" width="8.88671875" style="245"/>
    <col min="5639" max="5639" width="3.44140625" style="245" customWidth="1"/>
    <col min="5640" max="5640" width="37" style="245" customWidth="1"/>
    <col min="5641" max="5642" width="4.6640625" style="245" customWidth="1"/>
    <col min="5643" max="5644" width="4.5546875" style="245" customWidth="1"/>
    <col min="5645" max="5645" width="4.88671875" style="245" customWidth="1"/>
    <col min="5646" max="5646" width="4.5546875" style="245" customWidth="1"/>
    <col min="5647" max="5647" width="4.6640625" style="245" customWidth="1"/>
    <col min="5648" max="5648" width="5.109375" style="245" customWidth="1"/>
    <col min="5649" max="5649" width="4.5546875" style="245" customWidth="1"/>
    <col min="5650" max="5650" width="4.6640625" style="245" customWidth="1"/>
    <col min="5651" max="5651" width="5" style="245" customWidth="1"/>
    <col min="5652" max="5652" width="4.109375" style="245" customWidth="1"/>
    <col min="5653" max="5656" width="4.6640625" style="245" customWidth="1"/>
    <col min="5657" max="5658" width="4.5546875" style="245" customWidth="1"/>
    <col min="5659" max="5659" width="4.6640625" style="245" customWidth="1"/>
    <col min="5660" max="5660" width="4.5546875" style="245" customWidth="1"/>
    <col min="5661" max="5661" width="4.33203125" style="245" customWidth="1"/>
    <col min="5662" max="5663" width="4.6640625" style="245" customWidth="1"/>
    <col min="5664" max="5664" width="4.33203125" style="245" customWidth="1"/>
    <col min="5665" max="5666" width="4.6640625" style="245" customWidth="1"/>
    <col min="5667" max="5667" width="4.44140625" style="245" customWidth="1"/>
    <col min="5668" max="5668" width="5.33203125" style="245" customWidth="1"/>
    <col min="5669" max="5669" width="5" style="245" customWidth="1"/>
    <col min="5670" max="5670" width="6" style="245" customWidth="1"/>
    <col min="5671" max="5671" width="6.33203125" style="245" customWidth="1"/>
    <col min="5672" max="5894" width="8.88671875" style="245"/>
    <col min="5895" max="5895" width="3.44140625" style="245" customWidth="1"/>
    <col min="5896" max="5896" width="37" style="245" customWidth="1"/>
    <col min="5897" max="5898" width="4.6640625" style="245" customWidth="1"/>
    <col min="5899" max="5900" width="4.5546875" style="245" customWidth="1"/>
    <col min="5901" max="5901" width="4.88671875" style="245" customWidth="1"/>
    <col min="5902" max="5902" width="4.5546875" style="245" customWidth="1"/>
    <col min="5903" max="5903" width="4.6640625" style="245" customWidth="1"/>
    <col min="5904" max="5904" width="5.109375" style="245" customWidth="1"/>
    <col min="5905" max="5905" width="4.5546875" style="245" customWidth="1"/>
    <col min="5906" max="5906" width="4.6640625" style="245" customWidth="1"/>
    <col min="5907" max="5907" width="5" style="245" customWidth="1"/>
    <col min="5908" max="5908" width="4.109375" style="245" customWidth="1"/>
    <col min="5909" max="5912" width="4.6640625" style="245" customWidth="1"/>
    <col min="5913" max="5914" width="4.5546875" style="245" customWidth="1"/>
    <col min="5915" max="5915" width="4.6640625" style="245" customWidth="1"/>
    <col min="5916" max="5916" width="4.5546875" style="245" customWidth="1"/>
    <col min="5917" max="5917" width="4.33203125" style="245" customWidth="1"/>
    <col min="5918" max="5919" width="4.6640625" style="245" customWidth="1"/>
    <col min="5920" max="5920" width="4.33203125" style="245" customWidth="1"/>
    <col min="5921" max="5922" width="4.6640625" style="245" customWidth="1"/>
    <col min="5923" max="5923" width="4.44140625" style="245" customWidth="1"/>
    <col min="5924" max="5924" width="5.33203125" style="245" customWidth="1"/>
    <col min="5925" max="5925" width="5" style="245" customWidth="1"/>
    <col min="5926" max="5926" width="6" style="245" customWidth="1"/>
    <col min="5927" max="5927" width="6.33203125" style="245" customWidth="1"/>
    <col min="5928" max="6150" width="8.88671875" style="245"/>
    <col min="6151" max="6151" width="3.44140625" style="245" customWidth="1"/>
    <col min="6152" max="6152" width="37" style="245" customWidth="1"/>
    <col min="6153" max="6154" width="4.6640625" style="245" customWidth="1"/>
    <col min="6155" max="6156" width="4.5546875" style="245" customWidth="1"/>
    <col min="6157" max="6157" width="4.88671875" style="245" customWidth="1"/>
    <col min="6158" max="6158" width="4.5546875" style="245" customWidth="1"/>
    <col min="6159" max="6159" width="4.6640625" style="245" customWidth="1"/>
    <col min="6160" max="6160" width="5.109375" style="245" customWidth="1"/>
    <col min="6161" max="6161" width="4.5546875" style="245" customWidth="1"/>
    <col min="6162" max="6162" width="4.6640625" style="245" customWidth="1"/>
    <col min="6163" max="6163" width="5" style="245" customWidth="1"/>
    <col min="6164" max="6164" width="4.109375" style="245" customWidth="1"/>
    <col min="6165" max="6168" width="4.6640625" style="245" customWidth="1"/>
    <col min="6169" max="6170" width="4.5546875" style="245" customWidth="1"/>
    <col min="6171" max="6171" width="4.6640625" style="245" customWidth="1"/>
    <col min="6172" max="6172" width="4.5546875" style="245" customWidth="1"/>
    <col min="6173" max="6173" width="4.33203125" style="245" customWidth="1"/>
    <col min="6174" max="6175" width="4.6640625" style="245" customWidth="1"/>
    <col min="6176" max="6176" width="4.33203125" style="245" customWidth="1"/>
    <col min="6177" max="6178" width="4.6640625" style="245" customWidth="1"/>
    <col min="6179" max="6179" width="4.44140625" style="245" customWidth="1"/>
    <col min="6180" max="6180" width="5.33203125" style="245" customWidth="1"/>
    <col min="6181" max="6181" width="5" style="245" customWidth="1"/>
    <col min="6182" max="6182" width="6" style="245" customWidth="1"/>
    <col min="6183" max="6183" width="6.33203125" style="245" customWidth="1"/>
    <col min="6184" max="6406" width="8.88671875" style="245"/>
    <col min="6407" max="6407" width="3.44140625" style="245" customWidth="1"/>
    <col min="6408" max="6408" width="37" style="245" customWidth="1"/>
    <col min="6409" max="6410" width="4.6640625" style="245" customWidth="1"/>
    <col min="6411" max="6412" width="4.5546875" style="245" customWidth="1"/>
    <col min="6413" max="6413" width="4.88671875" style="245" customWidth="1"/>
    <col min="6414" max="6414" width="4.5546875" style="245" customWidth="1"/>
    <col min="6415" max="6415" width="4.6640625" style="245" customWidth="1"/>
    <col min="6416" max="6416" width="5.109375" style="245" customWidth="1"/>
    <col min="6417" max="6417" width="4.5546875" style="245" customWidth="1"/>
    <col min="6418" max="6418" width="4.6640625" style="245" customWidth="1"/>
    <col min="6419" max="6419" width="5" style="245" customWidth="1"/>
    <col min="6420" max="6420" width="4.109375" style="245" customWidth="1"/>
    <col min="6421" max="6424" width="4.6640625" style="245" customWidth="1"/>
    <col min="6425" max="6426" width="4.5546875" style="245" customWidth="1"/>
    <col min="6427" max="6427" width="4.6640625" style="245" customWidth="1"/>
    <col min="6428" max="6428" width="4.5546875" style="245" customWidth="1"/>
    <col min="6429" max="6429" width="4.33203125" style="245" customWidth="1"/>
    <col min="6430" max="6431" width="4.6640625" style="245" customWidth="1"/>
    <col min="6432" max="6432" width="4.33203125" style="245" customWidth="1"/>
    <col min="6433" max="6434" width="4.6640625" style="245" customWidth="1"/>
    <col min="6435" max="6435" width="4.44140625" style="245" customWidth="1"/>
    <col min="6436" max="6436" width="5.33203125" style="245" customWidth="1"/>
    <col min="6437" max="6437" width="5" style="245" customWidth="1"/>
    <col min="6438" max="6438" width="6" style="245" customWidth="1"/>
    <col min="6439" max="6439" width="6.33203125" style="245" customWidth="1"/>
    <col min="6440" max="6662" width="8.88671875" style="245"/>
    <col min="6663" max="6663" width="3.44140625" style="245" customWidth="1"/>
    <col min="6664" max="6664" width="37" style="245" customWidth="1"/>
    <col min="6665" max="6666" width="4.6640625" style="245" customWidth="1"/>
    <col min="6667" max="6668" width="4.5546875" style="245" customWidth="1"/>
    <col min="6669" max="6669" width="4.88671875" style="245" customWidth="1"/>
    <col min="6670" max="6670" width="4.5546875" style="245" customWidth="1"/>
    <col min="6671" max="6671" width="4.6640625" style="245" customWidth="1"/>
    <col min="6672" max="6672" width="5.109375" style="245" customWidth="1"/>
    <col min="6673" max="6673" width="4.5546875" style="245" customWidth="1"/>
    <col min="6674" max="6674" width="4.6640625" style="245" customWidth="1"/>
    <col min="6675" max="6675" width="5" style="245" customWidth="1"/>
    <col min="6676" max="6676" width="4.109375" style="245" customWidth="1"/>
    <col min="6677" max="6680" width="4.6640625" style="245" customWidth="1"/>
    <col min="6681" max="6682" width="4.5546875" style="245" customWidth="1"/>
    <col min="6683" max="6683" width="4.6640625" style="245" customWidth="1"/>
    <col min="6684" max="6684" width="4.5546875" style="245" customWidth="1"/>
    <col min="6685" max="6685" width="4.33203125" style="245" customWidth="1"/>
    <col min="6686" max="6687" width="4.6640625" style="245" customWidth="1"/>
    <col min="6688" max="6688" width="4.33203125" style="245" customWidth="1"/>
    <col min="6689" max="6690" width="4.6640625" style="245" customWidth="1"/>
    <col min="6691" max="6691" width="4.44140625" style="245" customWidth="1"/>
    <col min="6692" max="6692" width="5.33203125" style="245" customWidth="1"/>
    <col min="6693" max="6693" width="5" style="245" customWidth="1"/>
    <col min="6694" max="6694" width="6" style="245" customWidth="1"/>
    <col min="6695" max="6695" width="6.33203125" style="245" customWidth="1"/>
    <col min="6696" max="6918" width="8.88671875" style="245"/>
    <col min="6919" max="6919" width="3.44140625" style="245" customWidth="1"/>
    <col min="6920" max="6920" width="37" style="245" customWidth="1"/>
    <col min="6921" max="6922" width="4.6640625" style="245" customWidth="1"/>
    <col min="6923" max="6924" width="4.5546875" style="245" customWidth="1"/>
    <col min="6925" max="6925" width="4.88671875" style="245" customWidth="1"/>
    <col min="6926" max="6926" width="4.5546875" style="245" customWidth="1"/>
    <col min="6927" max="6927" width="4.6640625" style="245" customWidth="1"/>
    <col min="6928" max="6928" width="5.109375" style="245" customWidth="1"/>
    <col min="6929" max="6929" width="4.5546875" style="245" customWidth="1"/>
    <col min="6930" max="6930" width="4.6640625" style="245" customWidth="1"/>
    <col min="6931" max="6931" width="5" style="245" customWidth="1"/>
    <col min="6932" max="6932" width="4.109375" style="245" customWidth="1"/>
    <col min="6933" max="6936" width="4.6640625" style="245" customWidth="1"/>
    <col min="6937" max="6938" width="4.5546875" style="245" customWidth="1"/>
    <col min="6939" max="6939" width="4.6640625" style="245" customWidth="1"/>
    <col min="6940" max="6940" width="4.5546875" style="245" customWidth="1"/>
    <col min="6941" max="6941" width="4.33203125" style="245" customWidth="1"/>
    <col min="6942" max="6943" width="4.6640625" style="245" customWidth="1"/>
    <col min="6944" max="6944" width="4.33203125" style="245" customWidth="1"/>
    <col min="6945" max="6946" width="4.6640625" style="245" customWidth="1"/>
    <col min="6947" max="6947" width="4.44140625" style="245" customWidth="1"/>
    <col min="6948" max="6948" width="5.33203125" style="245" customWidth="1"/>
    <col min="6949" max="6949" width="5" style="245" customWidth="1"/>
    <col min="6950" max="6950" width="6" style="245" customWidth="1"/>
    <col min="6951" max="6951" width="6.33203125" style="245" customWidth="1"/>
    <col min="6952" max="7174" width="8.88671875" style="245"/>
    <col min="7175" max="7175" width="3.44140625" style="245" customWidth="1"/>
    <col min="7176" max="7176" width="37" style="245" customWidth="1"/>
    <col min="7177" max="7178" width="4.6640625" style="245" customWidth="1"/>
    <col min="7179" max="7180" width="4.5546875" style="245" customWidth="1"/>
    <col min="7181" max="7181" width="4.88671875" style="245" customWidth="1"/>
    <col min="7182" max="7182" width="4.5546875" style="245" customWidth="1"/>
    <col min="7183" max="7183" width="4.6640625" style="245" customWidth="1"/>
    <col min="7184" max="7184" width="5.109375" style="245" customWidth="1"/>
    <col min="7185" max="7185" width="4.5546875" style="245" customWidth="1"/>
    <col min="7186" max="7186" width="4.6640625" style="245" customWidth="1"/>
    <col min="7187" max="7187" width="5" style="245" customWidth="1"/>
    <col min="7188" max="7188" width="4.109375" style="245" customWidth="1"/>
    <col min="7189" max="7192" width="4.6640625" style="245" customWidth="1"/>
    <col min="7193" max="7194" width="4.5546875" style="245" customWidth="1"/>
    <col min="7195" max="7195" width="4.6640625" style="245" customWidth="1"/>
    <col min="7196" max="7196" width="4.5546875" style="245" customWidth="1"/>
    <col min="7197" max="7197" width="4.33203125" style="245" customWidth="1"/>
    <col min="7198" max="7199" width="4.6640625" style="245" customWidth="1"/>
    <col min="7200" max="7200" width="4.33203125" style="245" customWidth="1"/>
    <col min="7201" max="7202" width="4.6640625" style="245" customWidth="1"/>
    <col min="7203" max="7203" width="4.44140625" style="245" customWidth="1"/>
    <col min="7204" max="7204" width="5.33203125" style="245" customWidth="1"/>
    <col min="7205" max="7205" width="5" style="245" customWidth="1"/>
    <col min="7206" max="7206" width="6" style="245" customWidth="1"/>
    <col min="7207" max="7207" width="6.33203125" style="245" customWidth="1"/>
    <col min="7208" max="7430" width="8.88671875" style="245"/>
    <col min="7431" max="7431" width="3.44140625" style="245" customWidth="1"/>
    <col min="7432" max="7432" width="37" style="245" customWidth="1"/>
    <col min="7433" max="7434" width="4.6640625" style="245" customWidth="1"/>
    <col min="7435" max="7436" width="4.5546875" style="245" customWidth="1"/>
    <col min="7437" max="7437" width="4.88671875" style="245" customWidth="1"/>
    <col min="7438" max="7438" width="4.5546875" style="245" customWidth="1"/>
    <col min="7439" max="7439" width="4.6640625" style="245" customWidth="1"/>
    <col min="7440" max="7440" width="5.109375" style="245" customWidth="1"/>
    <col min="7441" max="7441" width="4.5546875" style="245" customWidth="1"/>
    <col min="7442" max="7442" width="4.6640625" style="245" customWidth="1"/>
    <col min="7443" max="7443" width="5" style="245" customWidth="1"/>
    <col min="7444" max="7444" width="4.109375" style="245" customWidth="1"/>
    <col min="7445" max="7448" width="4.6640625" style="245" customWidth="1"/>
    <col min="7449" max="7450" width="4.5546875" style="245" customWidth="1"/>
    <col min="7451" max="7451" width="4.6640625" style="245" customWidth="1"/>
    <col min="7452" max="7452" width="4.5546875" style="245" customWidth="1"/>
    <col min="7453" max="7453" width="4.33203125" style="245" customWidth="1"/>
    <col min="7454" max="7455" width="4.6640625" style="245" customWidth="1"/>
    <col min="7456" max="7456" width="4.33203125" style="245" customWidth="1"/>
    <col min="7457" max="7458" width="4.6640625" style="245" customWidth="1"/>
    <col min="7459" max="7459" width="4.44140625" style="245" customWidth="1"/>
    <col min="7460" max="7460" width="5.33203125" style="245" customWidth="1"/>
    <col min="7461" max="7461" width="5" style="245" customWidth="1"/>
    <col min="7462" max="7462" width="6" style="245" customWidth="1"/>
    <col min="7463" max="7463" width="6.33203125" style="245" customWidth="1"/>
    <col min="7464" max="7686" width="8.88671875" style="245"/>
    <col min="7687" max="7687" width="3.44140625" style="245" customWidth="1"/>
    <col min="7688" max="7688" width="37" style="245" customWidth="1"/>
    <col min="7689" max="7690" width="4.6640625" style="245" customWidth="1"/>
    <col min="7691" max="7692" width="4.5546875" style="245" customWidth="1"/>
    <col min="7693" max="7693" width="4.88671875" style="245" customWidth="1"/>
    <col min="7694" max="7694" width="4.5546875" style="245" customWidth="1"/>
    <col min="7695" max="7695" width="4.6640625" style="245" customWidth="1"/>
    <col min="7696" max="7696" width="5.109375" style="245" customWidth="1"/>
    <col min="7697" max="7697" width="4.5546875" style="245" customWidth="1"/>
    <col min="7698" max="7698" width="4.6640625" style="245" customWidth="1"/>
    <col min="7699" max="7699" width="5" style="245" customWidth="1"/>
    <col min="7700" max="7700" width="4.109375" style="245" customWidth="1"/>
    <col min="7701" max="7704" width="4.6640625" style="245" customWidth="1"/>
    <col min="7705" max="7706" width="4.5546875" style="245" customWidth="1"/>
    <col min="7707" max="7707" width="4.6640625" style="245" customWidth="1"/>
    <col min="7708" max="7708" width="4.5546875" style="245" customWidth="1"/>
    <col min="7709" max="7709" width="4.33203125" style="245" customWidth="1"/>
    <col min="7710" max="7711" width="4.6640625" style="245" customWidth="1"/>
    <col min="7712" max="7712" width="4.33203125" style="245" customWidth="1"/>
    <col min="7713" max="7714" width="4.6640625" style="245" customWidth="1"/>
    <col min="7715" max="7715" width="4.44140625" style="245" customWidth="1"/>
    <col min="7716" max="7716" width="5.33203125" style="245" customWidth="1"/>
    <col min="7717" max="7717" width="5" style="245" customWidth="1"/>
    <col min="7718" max="7718" width="6" style="245" customWidth="1"/>
    <col min="7719" max="7719" width="6.33203125" style="245" customWidth="1"/>
    <col min="7720" max="7942" width="8.88671875" style="245"/>
    <col min="7943" max="7943" width="3.44140625" style="245" customWidth="1"/>
    <col min="7944" max="7944" width="37" style="245" customWidth="1"/>
    <col min="7945" max="7946" width="4.6640625" style="245" customWidth="1"/>
    <col min="7947" max="7948" width="4.5546875" style="245" customWidth="1"/>
    <col min="7949" max="7949" width="4.88671875" style="245" customWidth="1"/>
    <col min="7950" max="7950" width="4.5546875" style="245" customWidth="1"/>
    <col min="7951" max="7951" width="4.6640625" style="245" customWidth="1"/>
    <col min="7952" max="7952" width="5.109375" style="245" customWidth="1"/>
    <col min="7953" max="7953" width="4.5546875" style="245" customWidth="1"/>
    <col min="7954" max="7954" width="4.6640625" style="245" customWidth="1"/>
    <col min="7955" max="7955" width="5" style="245" customWidth="1"/>
    <col min="7956" max="7956" width="4.109375" style="245" customWidth="1"/>
    <col min="7957" max="7960" width="4.6640625" style="245" customWidth="1"/>
    <col min="7961" max="7962" width="4.5546875" style="245" customWidth="1"/>
    <col min="7963" max="7963" width="4.6640625" style="245" customWidth="1"/>
    <col min="7964" max="7964" width="4.5546875" style="245" customWidth="1"/>
    <col min="7965" max="7965" width="4.33203125" style="245" customWidth="1"/>
    <col min="7966" max="7967" width="4.6640625" style="245" customWidth="1"/>
    <col min="7968" max="7968" width="4.33203125" style="245" customWidth="1"/>
    <col min="7969" max="7970" width="4.6640625" style="245" customWidth="1"/>
    <col min="7971" max="7971" width="4.44140625" style="245" customWidth="1"/>
    <col min="7972" max="7972" width="5.33203125" style="245" customWidth="1"/>
    <col min="7973" max="7973" width="5" style="245" customWidth="1"/>
    <col min="7974" max="7974" width="6" style="245" customWidth="1"/>
    <col min="7975" max="7975" width="6.33203125" style="245" customWidth="1"/>
    <col min="7976" max="8198" width="8.88671875" style="245"/>
    <col min="8199" max="8199" width="3.44140625" style="245" customWidth="1"/>
    <col min="8200" max="8200" width="37" style="245" customWidth="1"/>
    <col min="8201" max="8202" width="4.6640625" style="245" customWidth="1"/>
    <col min="8203" max="8204" width="4.5546875" style="245" customWidth="1"/>
    <col min="8205" max="8205" width="4.88671875" style="245" customWidth="1"/>
    <col min="8206" max="8206" width="4.5546875" style="245" customWidth="1"/>
    <col min="8207" max="8207" width="4.6640625" style="245" customWidth="1"/>
    <col min="8208" max="8208" width="5.109375" style="245" customWidth="1"/>
    <col min="8209" max="8209" width="4.5546875" style="245" customWidth="1"/>
    <col min="8210" max="8210" width="4.6640625" style="245" customWidth="1"/>
    <col min="8211" max="8211" width="5" style="245" customWidth="1"/>
    <col min="8212" max="8212" width="4.109375" style="245" customWidth="1"/>
    <col min="8213" max="8216" width="4.6640625" style="245" customWidth="1"/>
    <col min="8217" max="8218" width="4.5546875" style="245" customWidth="1"/>
    <col min="8219" max="8219" width="4.6640625" style="245" customWidth="1"/>
    <col min="8220" max="8220" width="4.5546875" style="245" customWidth="1"/>
    <col min="8221" max="8221" width="4.33203125" style="245" customWidth="1"/>
    <col min="8222" max="8223" width="4.6640625" style="245" customWidth="1"/>
    <col min="8224" max="8224" width="4.33203125" style="245" customWidth="1"/>
    <col min="8225" max="8226" width="4.6640625" style="245" customWidth="1"/>
    <col min="8227" max="8227" width="4.44140625" style="245" customWidth="1"/>
    <col min="8228" max="8228" width="5.33203125" style="245" customWidth="1"/>
    <col min="8229" max="8229" width="5" style="245" customWidth="1"/>
    <col min="8230" max="8230" width="6" style="245" customWidth="1"/>
    <col min="8231" max="8231" width="6.33203125" style="245" customWidth="1"/>
    <col min="8232" max="8454" width="8.88671875" style="245"/>
    <col min="8455" max="8455" width="3.44140625" style="245" customWidth="1"/>
    <col min="8456" max="8456" width="37" style="245" customWidth="1"/>
    <col min="8457" max="8458" width="4.6640625" style="245" customWidth="1"/>
    <col min="8459" max="8460" width="4.5546875" style="245" customWidth="1"/>
    <col min="8461" max="8461" width="4.88671875" style="245" customWidth="1"/>
    <col min="8462" max="8462" width="4.5546875" style="245" customWidth="1"/>
    <col min="8463" max="8463" width="4.6640625" style="245" customWidth="1"/>
    <col min="8464" max="8464" width="5.109375" style="245" customWidth="1"/>
    <col min="8465" max="8465" width="4.5546875" style="245" customWidth="1"/>
    <col min="8466" max="8466" width="4.6640625" style="245" customWidth="1"/>
    <col min="8467" max="8467" width="5" style="245" customWidth="1"/>
    <col min="8468" max="8468" width="4.109375" style="245" customWidth="1"/>
    <col min="8469" max="8472" width="4.6640625" style="245" customWidth="1"/>
    <col min="8473" max="8474" width="4.5546875" style="245" customWidth="1"/>
    <col min="8475" max="8475" width="4.6640625" style="245" customWidth="1"/>
    <col min="8476" max="8476" width="4.5546875" style="245" customWidth="1"/>
    <col min="8477" max="8477" width="4.33203125" style="245" customWidth="1"/>
    <col min="8478" max="8479" width="4.6640625" style="245" customWidth="1"/>
    <col min="8480" max="8480" width="4.33203125" style="245" customWidth="1"/>
    <col min="8481" max="8482" width="4.6640625" style="245" customWidth="1"/>
    <col min="8483" max="8483" width="4.44140625" style="245" customWidth="1"/>
    <col min="8484" max="8484" width="5.33203125" style="245" customWidth="1"/>
    <col min="8485" max="8485" width="5" style="245" customWidth="1"/>
    <col min="8486" max="8486" width="6" style="245" customWidth="1"/>
    <col min="8487" max="8487" width="6.33203125" style="245" customWidth="1"/>
    <col min="8488" max="8710" width="8.88671875" style="245"/>
    <col min="8711" max="8711" width="3.44140625" style="245" customWidth="1"/>
    <col min="8712" max="8712" width="37" style="245" customWidth="1"/>
    <col min="8713" max="8714" width="4.6640625" style="245" customWidth="1"/>
    <col min="8715" max="8716" width="4.5546875" style="245" customWidth="1"/>
    <col min="8717" max="8717" width="4.88671875" style="245" customWidth="1"/>
    <col min="8718" max="8718" width="4.5546875" style="245" customWidth="1"/>
    <col min="8719" max="8719" width="4.6640625" style="245" customWidth="1"/>
    <col min="8720" max="8720" width="5.109375" style="245" customWidth="1"/>
    <col min="8721" max="8721" width="4.5546875" style="245" customWidth="1"/>
    <col min="8722" max="8722" width="4.6640625" style="245" customWidth="1"/>
    <col min="8723" max="8723" width="5" style="245" customWidth="1"/>
    <col min="8724" max="8724" width="4.109375" style="245" customWidth="1"/>
    <col min="8725" max="8728" width="4.6640625" style="245" customWidth="1"/>
    <col min="8729" max="8730" width="4.5546875" style="245" customWidth="1"/>
    <col min="8731" max="8731" width="4.6640625" style="245" customWidth="1"/>
    <col min="8732" max="8732" width="4.5546875" style="245" customWidth="1"/>
    <col min="8733" max="8733" width="4.33203125" style="245" customWidth="1"/>
    <col min="8734" max="8735" width="4.6640625" style="245" customWidth="1"/>
    <col min="8736" max="8736" width="4.33203125" style="245" customWidth="1"/>
    <col min="8737" max="8738" width="4.6640625" style="245" customWidth="1"/>
    <col min="8739" max="8739" width="4.44140625" style="245" customWidth="1"/>
    <col min="8740" max="8740" width="5.33203125" style="245" customWidth="1"/>
    <col min="8741" max="8741" width="5" style="245" customWidth="1"/>
    <col min="8742" max="8742" width="6" style="245" customWidth="1"/>
    <col min="8743" max="8743" width="6.33203125" style="245" customWidth="1"/>
    <col min="8744" max="8966" width="8.88671875" style="245"/>
    <col min="8967" max="8967" width="3.44140625" style="245" customWidth="1"/>
    <col min="8968" max="8968" width="37" style="245" customWidth="1"/>
    <col min="8969" max="8970" width="4.6640625" style="245" customWidth="1"/>
    <col min="8971" max="8972" width="4.5546875" style="245" customWidth="1"/>
    <col min="8973" max="8973" width="4.88671875" style="245" customWidth="1"/>
    <col min="8974" max="8974" width="4.5546875" style="245" customWidth="1"/>
    <col min="8975" max="8975" width="4.6640625" style="245" customWidth="1"/>
    <col min="8976" max="8976" width="5.109375" style="245" customWidth="1"/>
    <col min="8977" max="8977" width="4.5546875" style="245" customWidth="1"/>
    <col min="8978" max="8978" width="4.6640625" style="245" customWidth="1"/>
    <col min="8979" max="8979" width="5" style="245" customWidth="1"/>
    <col min="8980" max="8980" width="4.109375" style="245" customWidth="1"/>
    <col min="8981" max="8984" width="4.6640625" style="245" customWidth="1"/>
    <col min="8985" max="8986" width="4.5546875" style="245" customWidth="1"/>
    <col min="8987" max="8987" width="4.6640625" style="245" customWidth="1"/>
    <col min="8988" max="8988" width="4.5546875" style="245" customWidth="1"/>
    <col min="8989" max="8989" width="4.33203125" style="245" customWidth="1"/>
    <col min="8990" max="8991" width="4.6640625" style="245" customWidth="1"/>
    <col min="8992" max="8992" width="4.33203125" style="245" customWidth="1"/>
    <col min="8993" max="8994" width="4.6640625" style="245" customWidth="1"/>
    <col min="8995" max="8995" width="4.44140625" style="245" customWidth="1"/>
    <col min="8996" max="8996" width="5.33203125" style="245" customWidth="1"/>
    <col min="8997" max="8997" width="5" style="245" customWidth="1"/>
    <col min="8998" max="8998" width="6" style="245" customWidth="1"/>
    <col min="8999" max="8999" width="6.33203125" style="245" customWidth="1"/>
    <col min="9000" max="9222" width="8.88671875" style="245"/>
    <col min="9223" max="9223" width="3.44140625" style="245" customWidth="1"/>
    <col min="9224" max="9224" width="37" style="245" customWidth="1"/>
    <col min="9225" max="9226" width="4.6640625" style="245" customWidth="1"/>
    <col min="9227" max="9228" width="4.5546875" style="245" customWidth="1"/>
    <col min="9229" max="9229" width="4.88671875" style="245" customWidth="1"/>
    <col min="9230" max="9230" width="4.5546875" style="245" customWidth="1"/>
    <col min="9231" max="9231" width="4.6640625" style="245" customWidth="1"/>
    <col min="9232" max="9232" width="5.109375" style="245" customWidth="1"/>
    <col min="9233" max="9233" width="4.5546875" style="245" customWidth="1"/>
    <col min="9234" max="9234" width="4.6640625" style="245" customWidth="1"/>
    <col min="9235" max="9235" width="5" style="245" customWidth="1"/>
    <col min="9236" max="9236" width="4.109375" style="245" customWidth="1"/>
    <col min="9237" max="9240" width="4.6640625" style="245" customWidth="1"/>
    <col min="9241" max="9242" width="4.5546875" style="245" customWidth="1"/>
    <col min="9243" max="9243" width="4.6640625" style="245" customWidth="1"/>
    <col min="9244" max="9244" width="4.5546875" style="245" customWidth="1"/>
    <col min="9245" max="9245" width="4.33203125" style="245" customWidth="1"/>
    <col min="9246" max="9247" width="4.6640625" style="245" customWidth="1"/>
    <col min="9248" max="9248" width="4.33203125" style="245" customWidth="1"/>
    <col min="9249" max="9250" width="4.6640625" style="245" customWidth="1"/>
    <col min="9251" max="9251" width="4.44140625" style="245" customWidth="1"/>
    <col min="9252" max="9252" width="5.33203125" style="245" customWidth="1"/>
    <col min="9253" max="9253" width="5" style="245" customWidth="1"/>
    <col min="9254" max="9254" width="6" style="245" customWidth="1"/>
    <col min="9255" max="9255" width="6.33203125" style="245" customWidth="1"/>
    <col min="9256" max="9478" width="8.88671875" style="245"/>
    <col min="9479" max="9479" width="3.44140625" style="245" customWidth="1"/>
    <col min="9480" max="9480" width="37" style="245" customWidth="1"/>
    <col min="9481" max="9482" width="4.6640625" style="245" customWidth="1"/>
    <col min="9483" max="9484" width="4.5546875" style="245" customWidth="1"/>
    <col min="9485" max="9485" width="4.88671875" style="245" customWidth="1"/>
    <col min="9486" max="9486" width="4.5546875" style="245" customWidth="1"/>
    <col min="9487" max="9487" width="4.6640625" style="245" customWidth="1"/>
    <col min="9488" max="9488" width="5.109375" style="245" customWidth="1"/>
    <col min="9489" max="9489" width="4.5546875" style="245" customWidth="1"/>
    <col min="9490" max="9490" width="4.6640625" style="245" customWidth="1"/>
    <col min="9491" max="9491" width="5" style="245" customWidth="1"/>
    <col min="9492" max="9492" width="4.109375" style="245" customWidth="1"/>
    <col min="9493" max="9496" width="4.6640625" style="245" customWidth="1"/>
    <col min="9497" max="9498" width="4.5546875" style="245" customWidth="1"/>
    <col min="9499" max="9499" width="4.6640625" style="245" customWidth="1"/>
    <col min="9500" max="9500" width="4.5546875" style="245" customWidth="1"/>
    <col min="9501" max="9501" width="4.33203125" style="245" customWidth="1"/>
    <col min="9502" max="9503" width="4.6640625" style="245" customWidth="1"/>
    <col min="9504" max="9504" width="4.33203125" style="245" customWidth="1"/>
    <col min="9505" max="9506" width="4.6640625" style="245" customWidth="1"/>
    <col min="9507" max="9507" width="4.44140625" style="245" customWidth="1"/>
    <col min="9508" max="9508" width="5.33203125" style="245" customWidth="1"/>
    <col min="9509" max="9509" width="5" style="245" customWidth="1"/>
    <col min="9510" max="9510" width="6" style="245" customWidth="1"/>
    <col min="9511" max="9511" width="6.33203125" style="245" customWidth="1"/>
    <col min="9512" max="9734" width="8.88671875" style="245"/>
    <col min="9735" max="9735" width="3.44140625" style="245" customWidth="1"/>
    <col min="9736" max="9736" width="37" style="245" customWidth="1"/>
    <col min="9737" max="9738" width="4.6640625" style="245" customWidth="1"/>
    <col min="9739" max="9740" width="4.5546875" style="245" customWidth="1"/>
    <col min="9741" max="9741" width="4.88671875" style="245" customWidth="1"/>
    <col min="9742" max="9742" width="4.5546875" style="245" customWidth="1"/>
    <col min="9743" max="9743" width="4.6640625" style="245" customWidth="1"/>
    <col min="9744" max="9744" width="5.109375" style="245" customWidth="1"/>
    <col min="9745" max="9745" width="4.5546875" style="245" customWidth="1"/>
    <col min="9746" max="9746" width="4.6640625" style="245" customWidth="1"/>
    <col min="9747" max="9747" width="5" style="245" customWidth="1"/>
    <col min="9748" max="9748" width="4.109375" style="245" customWidth="1"/>
    <col min="9749" max="9752" width="4.6640625" style="245" customWidth="1"/>
    <col min="9753" max="9754" width="4.5546875" style="245" customWidth="1"/>
    <col min="9755" max="9755" width="4.6640625" style="245" customWidth="1"/>
    <col min="9756" max="9756" width="4.5546875" style="245" customWidth="1"/>
    <col min="9757" max="9757" width="4.33203125" style="245" customWidth="1"/>
    <col min="9758" max="9759" width="4.6640625" style="245" customWidth="1"/>
    <col min="9760" max="9760" width="4.33203125" style="245" customWidth="1"/>
    <col min="9761" max="9762" width="4.6640625" style="245" customWidth="1"/>
    <col min="9763" max="9763" width="4.44140625" style="245" customWidth="1"/>
    <col min="9764" max="9764" width="5.33203125" style="245" customWidth="1"/>
    <col min="9765" max="9765" width="5" style="245" customWidth="1"/>
    <col min="9766" max="9766" width="6" style="245" customWidth="1"/>
    <col min="9767" max="9767" width="6.33203125" style="245" customWidth="1"/>
    <col min="9768" max="9990" width="8.88671875" style="245"/>
    <col min="9991" max="9991" width="3.44140625" style="245" customWidth="1"/>
    <col min="9992" max="9992" width="37" style="245" customWidth="1"/>
    <col min="9993" max="9994" width="4.6640625" style="245" customWidth="1"/>
    <col min="9995" max="9996" width="4.5546875" style="245" customWidth="1"/>
    <col min="9997" max="9997" width="4.88671875" style="245" customWidth="1"/>
    <col min="9998" max="9998" width="4.5546875" style="245" customWidth="1"/>
    <col min="9999" max="9999" width="4.6640625" style="245" customWidth="1"/>
    <col min="10000" max="10000" width="5.109375" style="245" customWidth="1"/>
    <col min="10001" max="10001" width="4.5546875" style="245" customWidth="1"/>
    <col min="10002" max="10002" width="4.6640625" style="245" customWidth="1"/>
    <col min="10003" max="10003" width="5" style="245" customWidth="1"/>
    <col min="10004" max="10004" width="4.109375" style="245" customWidth="1"/>
    <col min="10005" max="10008" width="4.6640625" style="245" customWidth="1"/>
    <col min="10009" max="10010" width="4.5546875" style="245" customWidth="1"/>
    <col min="10011" max="10011" width="4.6640625" style="245" customWidth="1"/>
    <col min="10012" max="10012" width="4.5546875" style="245" customWidth="1"/>
    <col min="10013" max="10013" width="4.33203125" style="245" customWidth="1"/>
    <col min="10014" max="10015" width="4.6640625" style="245" customWidth="1"/>
    <col min="10016" max="10016" width="4.33203125" style="245" customWidth="1"/>
    <col min="10017" max="10018" width="4.6640625" style="245" customWidth="1"/>
    <col min="10019" max="10019" width="4.44140625" style="245" customWidth="1"/>
    <col min="10020" max="10020" width="5.33203125" style="245" customWidth="1"/>
    <col min="10021" max="10021" width="5" style="245" customWidth="1"/>
    <col min="10022" max="10022" width="6" style="245" customWidth="1"/>
    <col min="10023" max="10023" width="6.33203125" style="245" customWidth="1"/>
    <col min="10024" max="10246" width="8.88671875" style="245"/>
    <col min="10247" max="10247" width="3.44140625" style="245" customWidth="1"/>
    <col min="10248" max="10248" width="37" style="245" customWidth="1"/>
    <col min="10249" max="10250" width="4.6640625" style="245" customWidth="1"/>
    <col min="10251" max="10252" width="4.5546875" style="245" customWidth="1"/>
    <col min="10253" max="10253" width="4.88671875" style="245" customWidth="1"/>
    <col min="10254" max="10254" width="4.5546875" style="245" customWidth="1"/>
    <col min="10255" max="10255" width="4.6640625" style="245" customWidth="1"/>
    <col min="10256" max="10256" width="5.109375" style="245" customWidth="1"/>
    <col min="10257" max="10257" width="4.5546875" style="245" customWidth="1"/>
    <col min="10258" max="10258" width="4.6640625" style="245" customWidth="1"/>
    <col min="10259" max="10259" width="5" style="245" customWidth="1"/>
    <col min="10260" max="10260" width="4.109375" style="245" customWidth="1"/>
    <col min="10261" max="10264" width="4.6640625" style="245" customWidth="1"/>
    <col min="10265" max="10266" width="4.5546875" style="245" customWidth="1"/>
    <col min="10267" max="10267" width="4.6640625" style="245" customWidth="1"/>
    <col min="10268" max="10268" width="4.5546875" style="245" customWidth="1"/>
    <col min="10269" max="10269" width="4.33203125" style="245" customWidth="1"/>
    <col min="10270" max="10271" width="4.6640625" style="245" customWidth="1"/>
    <col min="10272" max="10272" width="4.33203125" style="245" customWidth="1"/>
    <col min="10273" max="10274" width="4.6640625" style="245" customWidth="1"/>
    <col min="10275" max="10275" width="4.44140625" style="245" customWidth="1"/>
    <col min="10276" max="10276" width="5.33203125" style="245" customWidth="1"/>
    <col min="10277" max="10277" width="5" style="245" customWidth="1"/>
    <col min="10278" max="10278" width="6" style="245" customWidth="1"/>
    <col min="10279" max="10279" width="6.33203125" style="245" customWidth="1"/>
    <col min="10280" max="10502" width="8.88671875" style="245"/>
    <col min="10503" max="10503" width="3.44140625" style="245" customWidth="1"/>
    <col min="10504" max="10504" width="37" style="245" customWidth="1"/>
    <col min="10505" max="10506" width="4.6640625" style="245" customWidth="1"/>
    <col min="10507" max="10508" width="4.5546875" style="245" customWidth="1"/>
    <col min="10509" max="10509" width="4.88671875" style="245" customWidth="1"/>
    <col min="10510" max="10510" width="4.5546875" style="245" customWidth="1"/>
    <col min="10511" max="10511" width="4.6640625" style="245" customWidth="1"/>
    <col min="10512" max="10512" width="5.109375" style="245" customWidth="1"/>
    <col min="10513" max="10513" width="4.5546875" style="245" customWidth="1"/>
    <col min="10514" max="10514" width="4.6640625" style="245" customWidth="1"/>
    <col min="10515" max="10515" width="5" style="245" customWidth="1"/>
    <col min="10516" max="10516" width="4.109375" style="245" customWidth="1"/>
    <col min="10517" max="10520" width="4.6640625" style="245" customWidth="1"/>
    <col min="10521" max="10522" width="4.5546875" style="245" customWidth="1"/>
    <col min="10523" max="10523" width="4.6640625" style="245" customWidth="1"/>
    <col min="10524" max="10524" width="4.5546875" style="245" customWidth="1"/>
    <col min="10525" max="10525" width="4.33203125" style="245" customWidth="1"/>
    <col min="10526" max="10527" width="4.6640625" style="245" customWidth="1"/>
    <col min="10528" max="10528" width="4.33203125" style="245" customWidth="1"/>
    <col min="10529" max="10530" width="4.6640625" style="245" customWidth="1"/>
    <col min="10531" max="10531" width="4.44140625" style="245" customWidth="1"/>
    <col min="10532" max="10532" width="5.33203125" style="245" customWidth="1"/>
    <col min="10533" max="10533" width="5" style="245" customWidth="1"/>
    <col min="10534" max="10534" width="6" style="245" customWidth="1"/>
    <col min="10535" max="10535" width="6.33203125" style="245" customWidth="1"/>
    <col min="10536" max="10758" width="8.88671875" style="245"/>
    <col min="10759" max="10759" width="3.44140625" style="245" customWidth="1"/>
    <col min="10760" max="10760" width="37" style="245" customWidth="1"/>
    <col min="10761" max="10762" width="4.6640625" style="245" customWidth="1"/>
    <col min="10763" max="10764" width="4.5546875" style="245" customWidth="1"/>
    <col min="10765" max="10765" width="4.88671875" style="245" customWidth="1"/>
    <col min="10766" max="10766" width="4.5546875" style="245" customWidth="1"/>
    <col min="10767" max="10767" width="4.6640625" style="245" customWidth="1"/>
    <col min="10768" max="10768" width="5.109375" style="245" customWidth="1"/>
    <col min="10769" max="10769" width="4.5546875" style="245" customWidth="1"/>
    <col min="10770" max="10770" width="4.6640625" style="245" customWidth="1"/>
    <col min="10771" max="10771" width="5" style="245" customWidth="1"/>
    <col min="10772" max="10772" width="4.109375" style="245" customWidth="1"/>
    <col min="10773" max="10776" width="4.6640625" style="245" customWidth="1"/>
    <col min="10777" max="10778" width="4.5546875" style="245" customWidth="1"/>
    <col min="10779" max="10779" width="4.6640625" style="245" customWidth="1"/>
    <col min="10780" max="10780" width="4.5546875" style="245" customWidth="1"/>
    <col min="10781" max="10781" width="4.33203125" style="245" customWidth="1"/>
    <col min="10782" max="10783" width="4.6640625" style="245" customWidth="1"/>
    <col min="10784" max="10784" width="4.33203125" style="245" customWidth="1"/>
    <col min="10785" max="10786" width="4.6640625" style="245" customWidth="1"/>
    <col min="10787" max="10787" width="4.44140625" style="245" customWidth="1"/>
    <col min="10788" max="10788" width="5.33203125" style="245" customWidth="1"/>
    <col min="10789" max="10789" width="5" style="245" customWidth="1"/>
    <col min="10790" max="10790" width="6" style="245" customWidth="1"/>
    <col min="10791" max="10791" width="6.33203125" style="245" customWidth="1"/>
    <col min="10792" max="11014" width="8.88671875" style="245"/>
    <col min="11015" max="11015" width="3.44140625" style="245" customWidth="1"/>
    <col min="11016" max="11016" width="37" style="245" customWidth="1"/>
    <col min="11017" max="11018" width="4.6640625" style="245" customWidth="1"/>
    <col min="11019" max="11020" width="4.5546875" style="245" customWidth="1"/>
    <col min="11021" max="11021" width="4.88671875" style="245" customWidth="1"/>
    <col min="11022" max="11022" width="4.5546875" style="245" customWidth="1"/>
    <col min="11023" max="11023" width="4.6640625" style="245" customWidth="1"/>
    <col min="11024" max="11024" width="5.109375" style="245" customWidth="1"/>
    <col min="11025" max="11025" width="4.5546875" style="245" customWidth="1"/>
    <col min="11026" max="11026" width="4.6640625" style="245" customWidth="1"/>
    <col min="11027" max="11027" width="5" style="245" customWidth="1"/>
    <col min="11028" max="11028" width="4.109375" style="245" customWidth="1"/>
    <col min="11029" max="11032" width="4.6640625" style="245" customWidth="1"/>
    <col min="11033" max="11034" width="4.5546875" style="245" customWidth="1"/>
    <col min="11035" max="11035" width="4.6640625" style="245" customWidth="1"/>
    <col min="11036" max="11036" width="4.5546875" style="245" customWidth="1"/>
    <col min="11037" max="11037" width="4.33203125" style="245" customWidth="1"/>
    <col min="11038" max="11039" width="4.6640625" style="245" customWidth="1"/>
    <col min="11040" max="11040" width="4.33203125" style="245" customWidth="1"/>
    <col min="11041" max="11042" width="4.6640625" style="245" customWidth="1"/>
    <col min="11043" max="11043" width="4.44140625" style="245" customWidth="1"/>
    <col min="11044" max="11044" width="5.33203125" style="245" customWidth="1"/>
    <col min="11045" max="11045" width="5" style="245" customWidth="1"/>
    <col min="11046" max="11046" width="6" style="245" customWidth="1"/>
    <col min="11047" max="11047" width="6.33203125" style="245" customWidth="1"/>
    <col min="11048" max="11270" width="8.88671875" style="245"/>
    <col min="11271" max="11271" width="3.44140625" style="245" customWidth="1"/>
    <col min="11272" max="11272" width="37" style="245" customWidth="1"/>
    <col min="11273" max="11274" width="4.6640625" style="245" customWidth="1"/>
    <col min="11275" max="11276" width="4.5546875" style="245" customWidth="1"/>
    <col min="11277" max="11277" width="4.88671875" style="245" customWidth="1"/>
    <col min="11278" max="11278" width="4.5546875" style="245" customWidth="1"/>
    <col min="11279" max="11279" width="4.6640625" style="245" customWidth="1"/>
    <col min="11280" max="11280" width="5.109375" style="245" customWidth="1"/>
    <col min="11281" max="11281" width="4.5546875" style="245" customWidth="1"/>
    <col min="11282" max="11282" width="4.6640625" style="245" customWidth="1"/>
    <col min="11283" max="11283" width="5" style="245" customWidth="1"/>
    <col min="11284" max="11284" width="4.109375" style="245" customWidth="1"/>
    <col min="11285" max="11288" width="4.6640625" style="245" customWidth="1"/>
    <col min="11289" max="11290" width="4.5546875" style="245" customWidth="1"/>
    <col min="11291" max="11291" width="4.6640625" style="245" customWidth="1"/>
    <col min="11292" max="11292" width="4.5546875" style="245" customWidth="1"/>
    <col min="11293" max="11293" width="4.33203125" style="245" customWidth="1"/>
    <col min="11294" max="11295" width="4.6640625" style="245" customWidth="1"/>
    <col min="11296" max="11296" width="4.33203125" style="245" customWidth="1"/>
    <col min="11297" max="11298" width="4.6640625" style="245" customWidth="1"/>
    <col min="11299" max="11299" width="4.44140625" style="245" customWidth="1"/>
    <col min="11300" max="11300" width="5.33203125" style="245" customWidth="1"/>
    <col min="11301" max="11301" width="5" style="245" customWidth="1"/>
    <col min="11302" max="11302" width="6" style="245" customWidth="1"/>
    <col min="11303" max="11303" width="6.33203125" style="245" customWidth="1"/>
    <col min="11304" max="11526" width="8.88671875" style="245"/>
    <col min="11527" max="11527" width="3.44140625" style="245" customWidth="1"/>
    <col min="11528" max="11528" width="37" style="245" customWidth="1"/>
    <col min="11529" max="11530" width="4.6640625" style="245" customWidth="1"/>
    <col min="11531" max="11532" width="4.5546875" style="245" customWidth="1"/>
    <col min="11533" max="11533" width="4.88671875" style="245" customWidth="1"/>
    <col min="11534" max="11534" width="4.5546875" style="245" customWidth="1"/>
    <col min="11535" max="11535" width="4.6640625" style="245" customWidth="1"/>
    <col min="11536" max="11536" width="5.109375" style="245" customWidth="1"/>
    <col min="11537" max="11537" width="4.5546875" style="245" customWidth="1"/>
    <col min="11538" max="11538" width="4.6640625" style="245" customWidth="1"/>
    <col min="11539" max="11539" width="5" style="245" customWidth="1"/>
    <col min="11540" max="11540" width="4.109375" style="245" customWidth="1"/>
    <col min="11541" max="11544" width="4.6640625" style="245" customWidth="1"/>
    <col min="11545" max="11546" width="4.5546875" style="245" customWidth="1"/>
    <col min="11547" max="11547" width="4.6640625" style="245" customWidth="1"/>
    <col min="11548" max="11548" width="4.5546875" style="245" customWidth="1"/>
    <col min="11549" max="11549" width="4.33203125" style="245" customWidth="1"/>
    <col min="11550" max="11551" width="4.6640625" style="245" customWidth="1"/>
    <col min="11552" max="11552" width="4.33203125" style="245" customWidth="1"/>
    <col min="11553" max="11554" width="4.6640625" style="245" customWidth="1"/>
    <col min="11555" max="11555" width="4.44140625" style="245" customWidth="1"/>
    <col min="11556" max="11556" width="5.33203125" style="245" customWidth="1"/>
    <col min="11557" max="11557" width="5" style="245" customWidth="1"/>
    <col min="11558" max="11558" width="6" style="245" customWidth="1"/>
    <col min="11559" max="11559" width="6.33203125" style="245" customWidth="1"/>
    <col min="11560" max="11782" width="8.88671875" style="245"/>
    <col min="11783" max="11783" width="3.44140625" style="245" customWidth="1"/>
    <col min="11784" max="11784" width="37" style="245" customWidth="1"/>
    <col min="11785" max="11786" width="4.6640625" style="245" customWidth="1"/>
    <col min="11787" max="11788" width="4.5546875" style="245" customWidth="1"/>
    <col min="11789" max="11789" width="4.88671875" style="245" customWidth="1"/>
    <col min="11790" max="11790" width="4.5546875" style="245" customWidth="1"/>
    <col min="11791" max="11791" width="4.6640625" style="245" customWidth="1"/>
    <col min="11792" max="11792" width="5.109375" style="245" customWidth="1"/>
    <col min="11793" max="11793" width="4.5546875" style="245" customWidth="1"/>
    <col min="11794" max="11794" width="4.6640625" style="245" customWidth="1"/>
    <col min="11795" max="11795" width="5" style="245" customWidth="1"/>
    <col min="11796" max="11796" width="4.109375" style="245" customWidth="1"/>
    <col min="11797" max="11800" width="4.6640625" style="245" customWidth="1"/>
    <col min="11801" max="11802" width="4.5546875" style="245" customWidth="1"/>
    <col min="11803" max="11803" width="4.6640625" style="245" customWidth="1"/>
    <col min="11804" max="11804" width="4.5546875" style="245" customWidth="1"/>
    <col min="11805" max="11805" width="4.33203125" style="245" customWidth="1"/>
    <col min="11806" max="11807" width="4.6640625" style="245" customWidth="1"/>
    <col min="11808" max="11808" width="4.33203125" style="245" customWidth="1"/>
    <col min="11809" max="11810" width="4.6640625" style="245" customWidth="1"/>
    <col min="11811" max="11811" width="4.44140625" style="245" customWidth="1"/>
    <col min="11812" max="11812" width="5.33203125" style="245" customWidth="1"/>
    <col min="11813" max="11813" width="5" style="245" customWidth="1"/>
    <col min="11814" max="11814" width="6" style="245" customWidth="1"/>
    <col min="11815" max="11815" width="6.33203125" style="245" customWidth="1"/>
    <col min="11816" max="12038" width="8.88671875" style="245"/>
    <col min="12039" max="12039" width="3.44140625" style="245" customWidth="1"/>
    <col min="12040" max="12040" width="37" style="245" customWidth="1"/>
    <col min="12041" max="12042" width="4.6640625" style="245" customWidth="1"/>
    <col min="12043" max="12044" width="4.5546875" style="245" customWidth="1"/>
    <col min="12045" max="12045" width="4.88671875" style="245" customWidth="1"/>
    <col min="12046" max="12046" width="4.5546875" style="245" customWidth="1"/>
    <col min="12047" max="12047" width="4.6640625" style="245" customWidth="1"/>
    <col min="12048" max="12048" width="5.109375" style="245" customWidth="1"/>
    <col min="12049" max="12049" width="4.5546875" style="245" customWidth="1"/>
    <col min="12050" max="12050" width="4.6640625" style="245" customWidth="1"/>
    <col min="12051" max="12051" width="5" style="245" customWidth="1"/>
    <col min="12052" max="12052" width="4.109375" style="245" customWidth="1"/>
    <col min="12053" max="12056" width="4.6640625" style="245" customWidth="1"/>
    <col min="12057" max="12058" width="4.5546875" style="245" customWidth="1"/>
    <col min="12059" max="12059" width="4.6640625" style="245" customWidth="1"/>
    <col min="12060" max="12060" width="4.5546875" style="245" customWidth="1"/>
    <col min="12061" max="12061" width="4.33203125" style="245" customWidth="1"/>
    <col min="12062" max="12063" width="4.6640625" style="245" customWidth="1"/>
    <col min="12064" max="12064" width="4.33203125" style="245" customWidth="1"/>
    <col min="12065" max="12066" width="4.6640625" style="245" customWidth="1"/>
    <col min="12067" max="12067" width="4.44140625" style="245" customWidth="1"/>
    <col min="12068" max="12068" width="5.33203125" style="245" customWidth="1"/>
    <col min="12069" max="12069" width="5" style="245" customWidth="1"/>
    <col min="12070" max="12070" width="6" style="245" customWidth="1"/>
    <col min="12071" max="12071" width="6.33203125" style="245" customWidth="1"/>
    <col min="12072" max="12294" width="8.88671875" style="245"/>
    <col min="12295" max="12295" width="3.44140625" style="245" customWidth="1"/>
    <col min="12296" max="12296" width="37" style="245" customWidth="1"/>
    <col min="12297" max="12298" width="4.6640625" style="245" customWidth="1"/>
    <col min="12299" max="12300" width="4.5546875" style="245" customWidth="1"/>
    <col min="12301" max="12301" width="4.88671875" style="245" customWidth="1"/>
    <col min="12302" max="12302" width="4.5546875" style="245" customWidth="1"/>
    <col min="12303" max="12303" width="4.6640625" style="245" customWidth="1"/>
    <col min="12304" max="12304" width="5.109375" style="245" customWidth="1"/>
    <col min="12305" max="12305" width="4.5546875" style="245" customWidth="1"/>
    <col min="12306" max="12306" width="4.6640625" style="245" customWidth="1"/>
    <col min="12307" max="12307" width="5" style="245" customWidth="1"/>
    <col min="12308" max="12308" width="4.109375" style="245" customWidth="1"/>
    <col min="12309" max="12312" width="4.6640625" style="245" customWidth="1"/>
    <col min="12313" max="12314" width="4.5546875" style="245" customWidth="1"/>
    <col min="12315" max="12315" width="4.6640625" style="245" customWidth="1"/>
    <col min="12316" max="12316" width="4.5546875" style="245" customWidth="1"/>
    <col min="12317" max="12317" width="4.33203125" style="245" customWidth="1"/>
    <col min="12318" max="12319" width="4.6640625" style="245" customWidth="1"/>
    <col min="12320" max="12320" width="4.33203125" style="245" customWidth="1"/>
    <col min="12321" max="12322" width="4.6640625" style="245" customWidth="1"/>
    <col min="12323" max="12323" width="4.44140625" style="245" customWidth="1"/>
    <col min="12324" max="12324" width="5.33203125" style="245" customWidth="1"/>
    <col min="12325" max="12325" width="5" style="245" customWidth="1"/>
    <col min="12326" max="12326" width="6" style="245" customWidth="1"/>
    <col min="12327" max="12327" width="6.33203125" style="245" customWidth="1"/>
    <col min="12328" max="12550" width="8.88671875" style="245"/>
    <col min="12551" max="12551" width="3.44140625" style="245" customWidth="1"/>
    <col min="12552" max="12552" width="37" style="245" customWidth="1"/>
    <col min="12553" max="12554" width="4.6640625" style="245" customWidth="1"/>
    <col min="12555" max="12556" width="4.5546875" style="245" customWidth="1"/>
    <col min="12557" max="12557" width="4.88671875" style="245" customWidth="1"/>
    <col min="12558" max="12558" width="4.5546875" style="245" customWidth="1"/>
    <col min="12559" max="12559" width="4.6640625" style="245" customWidth="1"/>
    <col min="12560" max="12560" width="5.109375" style="245" customWidth="1"/>
    <col min="12561" max="12561" width="4.5546875" style="245" customWidth="1"/>
    <col min="12562" max="12562" width="4.6640625" style="245" customWidth="1"/>
    <col min="12563" max="12563" width="5" style="245" customWidth="1"/>
    <col min="12564" max="12564" width="4.109375" style="245" customWidth="1"/>
    <col min="12565" max="12568" width="4.6640625" style="245" customWidth="1"/>
    <col min="12569" max="12570" width="4.5546875" style="245" customWidth="1"/>
    <col min="12571" max="12571" width="4.6640625" style="245" customWidth="1"/>
    <col min="12572" max="12572" width="4.5546875" style="245" customWidth="1"/>
    <col min="12573" max="12573" width="4.33203125" style="245" customWidth="1"/>
    <col min="12574" max="12575" width="4.6640625" style="245" customWidth="1"/>
    <col min="12576" max="12576" width="4.33203125" style="245" customWidth="1"/>
    <col min="12577" max="12578" width="4.6640625" style="245" customWidth="1"/>
    <col min="12579" max="12579" width="4.44140625" style="245" customWidth="1"/>
    <col min="12580" max="12580" width="5.33203125" style="245" customWidth="1"/>
    <col min="12581" max="12581" width="5" style="245" customWidth="1"/>
    <col min="12582" max="12582" width="6" style="245" customWidth="1"/>
    <col min="12583" max="12583" width="6.33203125" style="245" customWidth="1"/>
    <col min="12584" max="12806" width="8.88671875" style="245"/>
    <col min="12807" max="12807" width="3.44140625" style="245" customWidth="1"/>
    <col min="12808" max="12808" width="37" style="245" customWidth="1"/>
    <col min="12809" max="12810" width="4.6640625" style="245" customWidth="1"/>
    <col min="12811" max="12812" width="4.5546875" style="245" customWidth="1"/>
    <col min="12813" max="12813" width="4.88671875" style="245" customWidth="1"/>
    <col min="12814" max="12814" width="4.5546875" style="245" customWidth="1"/>
    <col min="12815" max="12815" width="4.6640625" style="245" customWidth="1"/>
    <col min="12816" max="12816" width="5.109375" style="245" customWidth="1"/>
    <col min="12817" max="12817" width="4.5546875" style="245" customWidth="1"/>
    <col min="12818" max="12818" width="4.6640625" style="245" customWidth="1"/>
    <col min="12819" max="12819" width="5" style="245" customWidth="1"/>
    <col min="12820" max="12820" width="4.109375" style="245" customWidth="1"/>
    <col min="12821" max="12824" width="4.6640625" style="245" customWidth="1"/>
    <col min="12825" max="12826" width="4.5546875" style="245" customWidth="1"/>
    <col min="12827" max="12827" width="4.6640625" style="245" customWidth="1"/>
    <col min="12828" max="12828" width="4.5546875" style="245" customWidth="1"/>
    <col min="12829" max="12829" width="4.33203125" style="245" customWidth="1"/>
    <col min="12830" max="12831" width="4.6640625" style="245" customWidth="1"/>
    <col min="12832" max="12832" width="4.33203125" style="245" customWidth="1"/>
    <col min="12833" max="12834" width="4.6640625" style="245" customWidth="1"/>
    <col min="12835" max="12835" width="4.44140625" style="245" customWidth="1"/>
    <col min="12836" max="12836" width="5.33203125" style="245" customWidth="1"/>
    <col min="12837" max="12837" width="5" style="245" customWidth="1"/>
    <col min="12838" max="12838" width="6" style="245" customWidth="1"/>
    <col min="12839" max="12839" width="6.33203125" style="245" customWidth="1"/>
    <col min="12840" max="13062" width="8.88671875" style="245"/>
    <col min="13063" max="13063" width="3.44140625" style="245" customWidth="1"/>
    <col min="13064" max="13064" width="37" style="245" customWidth="1"/>
    <col min="13065" max="13066" width="4.6640625" style="245" customWidth="1"/>
    <col min="13067" max="13068" width="4.5546875" style="245" customWidth="1"/>
    <col min="13069" max="13069" width="4.88671875" style="245" customWidth="1"/>
    <col min="13070" max="13070" width="4.5546875" style="245" customWidth="1"/>
    <col min="13071" max="13071" width="4.6640625" style="245" customWidth="1"/>
    <col min="13072" max="13072" width="5.109375" style="245" customWidth="1"/>
    <col min="13073" max="13073" width="4.5546875" style="245" customWidth="1"/>
    <col min="13074" max="13074" width="4.6640625" style="245" customWidth="1"/>
    <col min="13075" max="13075" width="5" style="245" customWidth="1"/>
    <col min="13076" max="13076" width="4.109375" style="245" customWidth="1"/>
    <col min="13077" max="13080" width="4.6640625" style="245" customWidth="1"/>
    <col min="13081" max="13082" width="4.5546875" style="245" customWidth="1"/>
    <col min="13083" max="13083" width="4.6640625" style="245" customWidth="1"/>
    <col min="13084" max="13084" width="4.5546875" style="245" customWidth="1"/>
    <col min="13085" max="13085" width="4.33203125" style="245" customWidth="1"/>
    <col min="13086" max="13087" width="4.6640625" style="245" customWidth="1"/>
    <col min="13088" max="13088" width="4.33203125" style="245" customWidth="1"/>
    <col min="13089" max="13090" width="4.6640625" style="245" customWidth="1"/>
    <col min="13091" max="13091" width="4.44140625" style="245" customWidth="1"/>
    <col min="13092" max="13092" width="5.33203125" style="245" customWidth="1"/>
    <col min="13093" max="13093" width="5" style="245" customWidth="1"/>
    <col min="13094" max="13094" width="6" style="245" customWidth="1"/>
    <col min="13095" max="13095" width="6.33203125" style="245" customWidth="1"/>
    <col min="13096" max="13318" width="8.88671875" style="245"/>
    <col min="13319" max="13319" width="3.44140625" style="245" customWidth="1"/>
    <col min="13320" max="13320" width="37" style="245" customWidth="1"/>
    <col min="13321" max="13322" width="4.6640625" style="245" customWidth="1"/>
    <col min="13323" max="13324" width="4.5546875" style="245" customWidth="1"/>
    <col min="13325" max="13325" width="4.88671875" style="245" customWidth="1"/>
    <col min="13326" max="13326" width="4.5546875" style="245" customWidth="1"/>
    <col min="13327" max="13327" width="4.6640625" style="245" customWidth="1"/>
    <col min="13328" max="13328" width="5.109375" style="245" customWidth="1"/>
    <col min="13329" max="13329" width="4.5546875" style="245" customWidth="1"/>
    <col min="13330" max="13330" width="4.6640625" style="245" customWidth="1"/>
    <col min="13331" max="13331" width="5" style="245" customWidth="1"/>
    <col min="13332" max="13332" width="4.109375" style="245" customWidth="1"/>
    <col min="13333" max="13336" width="4.6640625" style="245" customWidth="1"/>
    <col min="13337" max="13338" width="4.5546875" style="245" customWidth="1"/>
    <col min="13339" max="13339" width="4.6640625" style="245" customWidth="1"/>
    <col min="13340" max="13340" width="4.5546875" style="245" customWidth="1"/>
    <col min="13341" max="13341" width="4.33203125" style="245" customWidth="1"/>
    <col min="13342" max="13343" width="4.6640625" style="245" customWidth="1"/>
    <col min="13344" max="13344" width="4.33203125" style="245" customWidth="1"/>
    <col min="13345" max="13346" width="4.6640625" style="245" customWidth="1"/>
    <col min="13347" max="13347" width="4.44140625" style="245" customWidth="1"/>
    <col min="13348" max="13348" width="5.33203125" style="245" customWidth="1"/>
    <col min="13349" max="13349" width="5" style="245" customWidth="1"/>
    <col min="13350" max="13350" width="6" style="245" customWidth="1"/>
    <col min="13351" max="13351" width="6.33203125" style="245" customWidth="1"/>
    <col min="13352" max="13574" width="8.88671875" style="245"/>
    <col min="13575" max="13575" width="3.44140625" style="245" customWidth="1"/>
    <col min="13576" max="13576" width="37" style="245" customWidth="1"/>
    <col min="13577" max="13578" width="4.6640625" style="245" customWidth="1"/>
    <col min="13579" max="13580" width="4.5546875" style="245" customWidth="1"/>
    <col min="13581" max="13581" width="4.88671875" style="245" customWidth="1"/>
    <col min="13582" max="13582" width="4.5546875" style="245" customWidth="1"/>
    <col min="13583" max="13583" width="4.6640625" style="245" customWidth="1"/>
    <col min="13584" max="13584" width="5.109375" style="245" customWidth="1"/>
    <col min="13585" max="13585" width="4.5546875" style="245" customWidth="1"/>
    <col min="13586" max="13586" width="4.6640625" style="245" customWidth="1"/>
    <col min="13587" max="13587" width="5" style="245" customWidth="1"/>
    <col min="13588" max="13588" width="4.109375" style="245" customWidth="1"/>
    <col min="13589" max="13592" width="4.6640625" style="245" customWidth="1"/>
    <col min="13593" max="13594" width="4.5546875" style="245" customWidth="1"/>
    <col min="13595" max="13595" width="4.6640625" style="245" customWidth="1"/>
    <col min="13596" max="13596" width="4.5546875" style="245" customWidth="1"/>
    <col min="13597" max="13597" width="4.33203125" style="245" customWidth="1"/>
    <col min="13598" max="13599" width="4.6640625" style="245" customWidth="1"/>
    <col min="13600" max="13600" width="4.33203125" style="245" customWidth="1"/>
    <col min="13601" max="13602" width="4.6640625" style="245" customWidth="1"/>
    <col min="13603" max="13603" width="4.44140625" style="245" customWidth="1"/>
    <col min="13604" max="13604" width="5.33203125" style="245" customWidth="1"/>
    <col min="13605" max="13605" width="5" style="245" customWidth="1"/>
    <col min="13606" max="13606" width="6" style="245" customWidth="1"/>
    <col min="13607" max="13607" width="6.33203125" style="245" customWidth="1"/>
    <col min="13608" max="13830" width="8.88671875" style="245"/>
    <col min="13831" max="13831" width="3.44140625" style="245" customWidth="1"/>
    <col min="13832" max="13832" width="37" style="245" customWidth="1"/>
    <col min="13833" max="13834" width="4.6640625" style="245" customWidth="1"/>
    <col min="13835" max="13836" width="4.5546875" style="245" customWidth="1"/>
    <col min="13837" max="13837" width="4.88671875" style="245" customWidth="1"/>
    <col min="13838" max="13838" width="4.5546875" style="245" customWidth="1"/>
    <col min="13839" max="13839" width="4.6640625" style="245" customWidth="1"/>
    <col min="13840" max="13840" width="5.109375" style="245" customWidth="1"/>
    <col min="13841" max="13841" width="4.5546875" style="245" customWidth="1"/>
    <col min="13842" max="13842" width="4.6640625" style="245" customWidth="1"/>
    <col min="13843" max="13843" width="5" style="245" customWidth="1"/>
    <col min="13844" max="13844" width="4.109375" style="245" customWidth="1"/>
    <col min="13845" max="13848" width="4.6640625" style="245" customWidth="1"/>
    <col min="13849" max="13850" width="4.5546875" style="245" customWidth="1"/>
    <col min="13851" max="13851" width="4.6640625" style="245" customWidth="1"/>
    <col min="13852" max="13852" width="4.5546875" style="245" customWidth="1"/>
    <col min="13853" max="13853" width="4.33203125" style="245" customWidth="1"/>
    <col min="13854" max="13855" width="4.6640625" style="245" customWidth="1"/>
    <col min="13856" max="13856" width="4.33203125" style="245" customWidth="1"/>
    <col min="13857" max="13858" width="4.6640625" style="245" customWidth="1"/>
    <col min="13859" max="13859" width="4.44140625" style="245" customWidth="1"/>
    <col min="13860" max="13860" width="5.33203125" style="245" customWidth="1"/>
    <col min="13861" max="13861" width="5" style="245" customWidth="1"/>
    <col min="13862" max="13862" width="6" style="245" customWidth="1"/>
    <col min="13863" max="13863" width="6.33203125" style="245" customWidth="1"/>
    <col min="13864" max="14086" width="8.88671875" style="245"/>
    <col min="14087" max="14087" width="3.44140625" style="245" customWidth="1"/>
    <col min="14088" max="14088" width="37" style="245" customWidth="1"/>
    <col min="14089" max="14090" width="4.6640625" style="245" customWidth="1"/>
    <col min="14091" max="14092" width="4.5546875" style="245" customWidth="1"/>
    <col min="14093" max="14093" width="4.88671875" style="245" customWidth="1"/>
    <col min="14094" max="14094" width="4.5546875" style="245" customWidth="1"/>
    <col min="14095" max="14095" width="4.6640625" style="245" customWidth="1"/>
    <col min="14096" max="14096" width="5.109375" style="245" customWidth="1"/>
    <col min="14097" max="14097" width="4.5546875" style="245" customWidth="1"/>
    <col min="14098" max="14098" width="4.6640625" style="245" customWidth="1"/>
    <col min="14099" max="14099" width="5" style="245" customWidth="1"/>
    <col min="14100" max="14100" width="4.109375" style="245" customWidth="1"/>
    <col min="14101" max="14104" width="4.6640625" style="245" customWidth="1"/>
    <col min="14105" max="14106" width="4.5546875" style="245" customWidth="1"/>
    <col min="14107" max="14107" width="4.6640625" style="245" customWidth="1"/>
    <col min="14108" max="14108" width="4.5546875" style="245" customWidth="1"/>
    <col min="14109" max="14109" width="4.33203125" style="245" customWidth="1"/>
    <col min="14110" max="14111" width="4.6640625" style="245" customWidth="1"/>
    <col min="14112" max="14112" width="4.33203125" style="245" customWidth="1"/>
    <col min="14113" max="14114" width="4.6640625" style="245" customWidth="1"/>
    <col min="14115" max="14115" width="4.44140625" style="245" customWidth="1"/>
    <col min="14116" max="14116" width="5.33203125" style="245" customWidth="1"/>
    <col min="14117" max="14117" width="5" style="245" customWidth="1"/>
    <col min="14118" max="14118" width="6" style="245" customWidth="1"/>
    <col min="14119" max="14119" width="6.33203125" style="245" customWidth="1"/>
    <col min="14120" max="14342" width="8.88671875" style="245"/>
    <col min="14343" max="14343" width="3.44140625" style="245" customWidth="1"/>
    <col min="14344" max="14344" width="37" style="245" customWidth="1"/>
    <col min="14345" max="14346" width="4.6640625" style="245" customWidth="1"/>
    <col min="14347" max="14348" width="4.5546875" style="245" customWidth="1"/>
    <col min="14349" max="14349" width="4.88671875" style="245" customWidth="1"/>
    <col min="14350" max="14350" width="4.5546875" style="245" customWidth="1"/>
    <col min="14351" max="14351" width="4.6640625" style="245" customWidth="1"/>
    <col min="14352" max="14352" width="5.109375" style="245" customWidth="1"/>
    <col min="14353" max="14353" width="4.5546875" style="245" customWidth="1"/>
    <col min="14354" max="14354" width="4.6640625" style="245" customWidth="1"/>
    <col min="14355" max="14355" width="5" style="245" customWidth="1"/>
    <col min="14356" max="14356" width="4.109375" style="245" customWidth="1"/>
    <col min="14357" max="14360" width="4.6640625" style="245" customWidth="1"/>
    <col min="14361" max="14362" width="4.5546875" style="245" customWidth="1"/>
    <col min="14363" max="14363" width="4.6640625" style="245" customWidth="1"/>
    <col min="14364" max="14364" width="4.5546875" style="245" customWidth="1"/>
    <col min="14365" max="14365" width="4.33203125" style="245" customWidth="1"/>
    <col min="14366" max="14367" width="4.6640625" style="245" customWidth="1"/>
    <col min="14368" max="14368" width="4.33203125" style="245" customWidth="1"/>
    <col min="14369" max="14370" width="4.6640625" style="245" customWidth="1"/>
    <col min="14371" max="14371" width="4.44140625" style="245" customWidth="1"/>
    <col min="14372" max="14372" width="5.33203125" style="245" customWidth="1"/>
    <col min="14373" max="14373" width="5" style="245" customWidth="1"/>
    <col min="14374" max="14374" width="6" style="245" customWidth="1"/>
    <col min="14375" max="14375" width="6.33203125" style="245" customWidth="1"/>
    <col min="14376" max="14598" width="8.88671875" style="245"/>
    <col min="14599" max="14599" width="3.44140625" style="245" customWidth="1"/>
    <col min="14600" max="14600" width="37" style="245" customWidth="1"/>
    <col min="14601" max="14602" width="4.6640625" style="245" customWidth="1"/>
    <col min="14603" max="14604" width="4.5546875" style="245" customWidth="1"/>
    <col min="14605" max="14605" width="4.88671875" style="245" customWidth="1"/>
    <col min="14606" max="14606" width="4.5546875" style="245" customWidth="1"/>
    <col min="14607" max="14607" width="4.6640625" style="245" customWidth="1"/>
    <col min="14608" max="14608" width="5.109375" style="245" customWidth="1"/>
    <col min="14609" max="14609" width="4.5546875" style="245" customWidth="1"/>
    <col min="14610" max="14610" width="4.6640625" style="245" customWidth="1"/>
    <col min="14611" max="14611" width="5" style="245" customWidth="1"/>
    <col min="14612" max="14612" width="4.109375" style="245" customWidth="1"/>
    <col min="14613" max="14616" width="4.6640625" style="245" customWidth="1"/>
    <col min="14617" max="14618" width="4.5546875" style="245" customWidth="1"/>
    <col min="14619" max="14619" width="4.6640625" style="245" customWidth="1"/>
    <col min="14620" max="14620" width="4.5546875" style="245" customWidth="1"/>
    <col min="14621" max="14621" width="4.33203125" style="245" customWidth="1"/>
    <col min="14622" max="14623" width="4.6640625" style="245" customWidth="1"/>
    <col min="14624" max="14624" width="4.33203125" style="245" customWidth="1"/>
    <col min="14625" max="14626" width="4.6640625" style="245" customWidth="1"/>
    <col min="14627" max="14627" width="4.44140625" style="245" customWidth="1"/>
    <col min="14628" max="14628" width="5.33203125" style="245" customWidth="1"/>
    <col min="14629" max="14629" width="5" style="245" customWidth="1"/>
    <col min="14630" max="14630" width="6" style="245" customWidth="1"/>
    <col min="14631" max="14631" width="6.33203125" style="245" customWidth="1"/>
    <col min="14632" max="14854" width="8.88671875" style="245"/>
    <col min="14855" max="14855" width="3.44140625" style="245" customWidth="1"/>
    <col min="14856" max="14856" width="37" style="245" customWidth="1"/>
    <col min="14857" max="14858" width="4.6640625" style="245" customWidth="1"/>
    <col min="14859" max="14860" width="4.5546875" style="245" customWidth="1"/>
    <col min="14861" max="14861" width="4.88671875" style="245" customWidth="1"/>
    <col min="14862" max="14862" width="4.5546875" style="245" customWidth="1"/>
    <col min="14863" max="14863" width="4.6640625" style="245" customWidth="1"/>
    <col min="14864" max="14864" width="5.109375" style="245" customWidth="1"/>
    <col min="14865" max="14865" width="4.5546875" style="245" customWidth="1"/>
    <col min="14866" max="14866" width="4.6640625" style="245" customWidth="1"/>
    <col min="14867" max="14867" width="5" style="245" customWidth="1"/>
    <col min="14868" max="14868" width="4.109375" style="245" customWidth="1"/>
    <col min="14869" max="14872" width="4.6640625" style="245" customWidth="1"/>
    <col min="14873" max="14874" width="4.5546875" style="245" customWidth="1"/>
    <col min="14875" max="14875" width="4.6640625" style="245" customWidth="1"/>
    <col min="14876" max="14876" width="4.5546875" style="245" customWidth="1"/>
    <col min="14877" max="14877" width="4.33203125" style="245" customWidth="1"/>
    <col min="14878" max="14879" width="4.6640625" style="245" customWidth="1"/>
    <col min="14880" max="14880" width="4.33203125" style="245" customWidth="1"/>
    <col min="14881" max="14882" width="4.6640625" style="245" customWidth="1"/>
    <col min="14883" max="14883" width="4.44140625" style="245" customWidth="1"/>
    <col min="14884" max="14884" width="5.33203125" style="245" customWidth="1"/>
    <col min="14885" max="14885" width="5" style="245" customWidth="1"/>
    <col min="14886" max="14886" width="6" style="245" customWidth="1"/>
    <col min="14887" max="14887" width="6.33203125" style="245" customWidth="1"/>
    <col min="14888" max="15110" width="8.88671875" style="245"/>
    <col min="15111" max="15111" width="3.44140625" style="245" customWidth="1"/>
    <col min="15112" max="15112" width="37" style="245" customWidth="1"/>
    <col min="15113" max="15114" width="4.6640625" style="245" customWidth="1"/>
    <col min="15115" max="15116" width="4.5546875" style="245" customWidth="1"/>
    <col min="15117" max="15117" width="4.88671875" style="245" customWidth="1"/>
    <col min="15118" max="15118" width="4.5546875" style="245" customWidth="1"/>
    <col min="15119" max="15119" width="4.6640625" style="245" customWidth="1"/>
    <col min="15120" max="15120" width="5.109375" style="245" customWidth="1"/>
    <col min="15121" max="15121" width="4.5546875" style="245" customWidth="1"/>
    <col min="15122" max="15122" width="4.6640625" style="245" customWidth="1"/>
    <col min="15123" max="15123" width="5" style="245" customWidth="1"/>
    <col min="15124" max="15124" width="4.109375" style="245" customWidth="1"/>
    <col min="15125" max="15128" width="4.6640625" style="245" customWidth="1"/>
    <col min="15129" max="15130" width="4.5546875" style="245" customWidth="1"/>
    <col min="15131" max="15131" width="4.6640625" style="245" customWidth="1"/>
    <col min="15132" max="15132" width="4.5546875" style="245" customWidth="1"/>
    <col min="15133" max="15133" width="4.33203125" style="245" customWidth="1"/>
    <col min="15134" max="15135" width="4.6640625" style="245" customWidth="1"/>
    <col min="15136" max="15136" width="4.33203125" style="245" customWidth="1"/>
    <col min="15137" max="15138" width="4.6640625" style="245" customWidth="1"/>
    <col min="15139" max="15139" width="4.44140625" style="245" customWidth="1"/>
    <col min="15140" max="15140" width="5.33203125" style="245" customWidth="1"/>
    <col min="15141" max="15141" width="5" style="245" customWidth="1"/>
    <col min="15142" max="15142" width="6" style="245" customWidth="1"/>
    <col min="15143" max="15143" width="6.33203125" style="245" customWidth="1"/>
    <col min="15144" max="15366" width="8.88671875" style="245"/>
    <col min="15367" max="15367" width="3.44140625" style="245" customWidth="1"/>
    <col min="15368" max="15368" width="37" style="245" customWidth="1"/>
    <col min="15369" max="15370" width="4.6640625" style="245" customWidth="1"/>
    <col min="15371" max="15372" width="4.5546875" style="245" customWidth="1"/>
    <col min="15373" max="15373" width="4.88671875" style="245" customWidth="1"/>
    <col min="15374" max="15374" width="4.5546875" style="245" customWidth="1"/>
    <col min="15375" max="15375" width="4.6640625" style="245" customWidth="1"/>
    <col min="15376" max="15376" width="5.109375" style="245" customWidth="1"/>
    <col min="15377" max="15377" width="4.5546875" style="245" customWidth="1"/>
    <col min="15378" max="15378" width="4.6640625" style="245" customWidth="1"/>
    <col min="15379" max="15379" width="5" style="245" customWidth="1"/>
    <col min="15380" max="15380" width="4.109375" style="245" customWidth="1"/>
    <col min="15381" max="15384" width="4.6640625" style="245" customWidth="1"/>
    <col min="15385" max="15386" width="4.5546875" style="245" customWidth="1"/>
    <col min="15387" max="15387" width="4.6640625" style="245" customWidth="1"/>
    <col min="15388" max="15388" width="4.5546875" style="245" customWidth="1"/>
    <col min="15389" max="15389" width="4.33203125" style="245" customWidth="1"/>
    <col min="15390" max="15391" width="4.6640625" style="245" customWidth="1"/>
    <col min="15392" max="15392" width="4.33203125" style="245" customWidth="1"/>
    <col min="15393" max="15394" width="4.6640625" style="245" customWidth="1"/>
    <col min="15395" max="15395" width="4.44140625" style="245" customWidth="1"/>
    <col min="15396" max="15396" width="5.33203125" style="245" customWidth="1"/>
    <col min="15397" max="15397" width="5" style="245" customWidth="1"/>
    <col min="15398" max="15398" width="6" style="245" customWidth="1"/>
    <col min="15399" max="15399" width="6.33203125" style="245" customWidth="1"/>
    <col min="15400" max="15622" width="8.88671875" style="245"/>
    <col min="15623" max="15623" width="3.44140625" style="245" customWidth="1"/>
    <col min="15624" max="15624" width="37" style="245" customWidth="1"/>
    <col min="15625" max="15626" width="4.6640625" style="245" customWidth="1"/>
    <col min="15627" max="15628" width="4.5546875" style="245" customWidth="1"/>
    <col min="15629" max="15629" width="4.88671875" style="245" customWidth="1"/>
    <col min="15630" max="15630" width="4.5546875" style="245" customWidth="1"/>
    <col min="15631" max="15631" width="4.6640625" style="245" customWidth="1"/>
    <col min="15632" max="15632" width="5.109375" style="245" customWidth="1"/>
    <col min="15633" max="15633" width="4.5546875" style="245" customWidth="1"/>
    <col min="15634" max="15634" width="4.6640625" style="245" customWidth="1"/>
    <col min="15635" max="15635" width="5" style="245" customWidth="1"/>
    <col min="15636" max="15636" width="4.109375" style="245" customWidth="1"/>
    <col min="15637" max="15640" width="4.6640625" style="245" customWidth="1"/>
    <col min="15641" max="15642" width="4.5546875" style="245" customWidth="1"/>
    <col min="15643" max="15643" width="4.6640625" style="245" customWidth="1"/>
    <col min="15644" max="15644" width="4.5546875" style="245" customWidth="1"/>
    <col min="15645" max="15645" width="4.33203125" style="245" customWidth="1"/>
    <col min="15646" max="15647" width="4.6640625" style="245" customWidth="1"/>
    <col min="15648" max="15648" width="4.33203125" style="245" customWidth="1"/>
    <col min="15649" max="15650" width="4.6640625" style="245" customWidth="1"/>
    <col min="15651" max="15651" width="4.44140625" style="245" customWidth="1"/>
    <col min="15652" max="15652" width="5.33203125" style="245" customWidth="1"/>
    <col min="15653" max="15653" width="5" style="245" customWidth="1"/>
    <col min="15654" max="15654" width="6" style="245" customWidth="1"/>
    <col min="15655" max="15655" width="6.33203125" style="245" customWidth="1"/>
    <col min="15656" max="15878" width="8.88671875" style="245"/>
    <col min="15879" max="15879" width="3.44140625" style="245" customWidth="1"/>
    <col min="15880" max="15880" width="37" style="245" customWidth="1"/>
    <col min="15881" max="15882" width="4.6640625" style="245" customWidth="1"/>
    <col min="15883" max="15884" width="4.5546875" style="245" customWidth="1"/>
    <col min="15885" max="15885" width="4.88671875" style="245" customWidth="1"/>
    <col min="15886" max="15886" width="4.5546875" style="245" customWidth="1"/>
    <col min="15887" max="15887" width="4.6640625" style="245" customWidth="1"/>
    <col min="15888" max="15888" width="5.109375" style="245" customWidth="1"/>
    <col min="15889" max="15889" width="4.5546875" style="245" customWidth="1"/>
    <col min="15890" max="15890" width="4.6640625" style="245" customWidth="1"/>
    <col min="15891" max="15891" width="5" style="245" customWidth="1"/>
    <col min="15892" max="15892" width="4.109375" style="245" customWidth="1"/>
    <col min="15893" max="15896" width="4.6640625" style="245" customWidth="1"/>
    <col min="15897" max="15898" width="4.5546875" style="245" customWidth="1"/>
    <col min="15899" max="15899" width="4.6640625" style="245" customWidth="1"/>
    <col min="15900" max="15900" width="4.5546875" style="245" customWidth="1"/>
    <col min="15901" max="15901" width="4.33203125" style="245" customWidth="1"/>
    <col min="15902" max="15903" width="4.6640625" style="245" customWidth="1"/>
    <col min="15904" max="15904" width="4.33203125" style="245" customWidth="1"/>
    <col min="15905" max="15906" width="4.6640625" style="245" customWidth="1"/>
    <col min="15907" max="15907" width="4.44140625" style="245" customWidth="1"/>
    <col min="15908" max="15908" width="5.33203125" style="245" customWidth="1"/>
    <col min="15909" max="15909" width="5" style="245" customWidth="1"/>
    <col min="15910" max="15910" width="6" style="245" customWidth="1"/>
    <col min="15911" max="15911" width="6.33203125" style="245" customWidth="1"/>
    <col min="15912" max="16134" width="8.88671875" style="245"/>
    <col min="16135" max="16135" width="3.44140625" style="245" customWidth="1"/>
    <col min="16136" max="16136" width="37" style="245" customWidth="1"/>
    <col min="16137" max="16138" width="4.6640625" style="245" customWidth="1"/>
    <col min="16139" max="16140" width="4.5546875" style="245" customWidth="1"/>
    <col min="16141" max="16141" width="4.88671875" style="245" customWidth="1"/>
    <col min="16142" max="16142" width="4.5546875" style="245" customWidth="1"/>
    <col min="16143" max="16143" width="4.6640625" style="245" customWidth="1"/>
    <col min="16144" max="16144" width="5.109375" style="245" customWidth="1"/>
    <col min="16145" max="16145" width="4.5546875" style="245" customWidth="1"/>
    <col min="16146" max="16146" width="4.6640625" style="245" customWidth="1"/>
    <col min="16147" max="16147" width="5" style="245" customWidth="1"/>
    <col min="16148" max="16148" width="4.109375" style="245" customWidth="1"/>
    <col min="16149" max="16152" width="4.6640625" style="245" customWidth="1"/>
    <col min="16153" max="16154" width="4.5546875" style="245" customWidth="1"/>
    <col min="16155" max="16155" width="4.6640625" style="245" customWidth="1"/>
    <col min="16156" max="16156" width="4.5546875" style="245" customWidth="1"/>
    <col min="16157" max="16157" width="4.33203125" style="245" customWidth="1"/>
    <col min="16158" max="16159" width="4.6640625" style="245" customWidth="1"/>
    <col min="16160" max="16160" width="4.33203125" style="245" customWidth="1"/>
    <col min="16161" max="16162" width="4.6640625" style="245" customWidth="1"/>
    <col min="16163" max="16163" width="4.44140625" style="245" customWidth="1"/>
    <col min="16164" max="16164" width="5.33203125" style="245" customWidth="1"/>
    <col min="16165" max="16165" width="5" style="245" customWidth="1"/>
    <col min="16166" max="16166" width="6" style="245" customWidth="1"/>
    <col min="16167" max="16167" width="6.33203125" style="245" customWidth="1"/>
    <col min="16168" max="16384" width="8.88671875" style="245"/>
  </cols>
  <sheetData>
    <row r="1" spans="1:41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</row>
    <row r="2" spans="1:41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</row>
    <row r="3" spans="1:41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41" ht="15.6" x14ac:dyDescent="0.3">
      <c r="A4" s="519" t="s">
        <v>27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41" ht="15.6" x14ac:dyDescent="0.3">
      <c r="A5" s="519" t="s">
        <v>463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41" ht="15.6" x14ac:dyDescent="0.3">
      <c r="A6" s="249" t="s">
        <v>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8" spans="1:41" s="251" customFormat="1" ht="76.95" customHeight="1" x14ac:dyDescent="0.3">
      <c r="A8" s="520" t="s">
        <v>3</v>
      </c>
      <c r="B8" s="522" t="s">
        <v>4</v>
      </c>
      <c r="C8" s="524" t="s">
        <v>45</v>
      </c>
      <c r="D8" s="524"/>
      <c r="E8" s="524"/>
      <c r="F8" s="524" t="s">
        <v>46</v>
      </c>
      <c r="G8" s="524"/>
      <c r="H8" s="524"/>
      <c r="I8" s="524" t="s">
        <v>47</v>
      </c>
      <c r="J8" s="524"/>
      <c r="K8" s="524"/>
      <c r="L8" s="503" t="s">
        <v>520</v>
      </c>
      <c r="M8" s="503"/>
      <c r="N8" s="503"/>
      <c r="O8" s="524" t="s">
        <v>464</v>
      </c>
      <c r="P8" s="524"/>
      <c r="Q8" s="524"/>
      <c r="R8" s="525" t="s">
        <v>55</v>
      </c>
      <c r="S8" s="525"/>
      <c r="T8" s="525"/>
      <c r="U8" s="517" t="s">
        <v>49</v>
      </c>
      <c r="V8" s="517"/>
      <c r="W8" s="517"/>
      <c r="X8" s="517" t="s">
        <v>314</v>
      </c>
      <c r="Y8" s="517"/>
      <c r="Z8" s="517"/>
      <c r="AA8" s="517" t="s">
        <v>51</v>
      </c>
      <c r="AB8" s="517"/>
      <c r="AC8" s="517"/>
      <c r="AD8" s="526" t="s">
        <v>52</v>
      </c>
      <c r="AE8" s="527"/>
      <c r="AF8" s="528"/>
      <c r="AG8" s="517" t="s">
        <v>53</v>
      </c>
      <c r="AH8" s="517"/>
      <c r="AI8" s="517"/>
      <c r="AJ8" s="530" t="s">
        <v>5</v>
      </c>
      <c r="AK8" s="531"/>
      <c r="AL8" s="532"/>
      <c r="AM8" s="529"/>
      <c r="AN8" s="529"/>
      <c r="AO8" s="529"/>
    </row>
    <row r="9" spans="1:41" s="251" customFormat="1" ht="19.95" customHeight="1" x14ac:dyDescent="0.3">
      <c r="A9" s="521"/>
      <c r="B9" s="523"/>
      <c r="C9" s="541" t="s">
        <v>342</v>
      </c>
      <c r="D9" s="542"/>
      <c r="E9" s="543"/>
      <c r="F9" s="541" t="s">
        <v>331</v>
      </c>
      <c r="G9" s="542"/>
      <c r="H9" s="543"/>
      <c r="I9" s="541" t="s">
        <v>343</v>
      </c>
      <c r="J9" s="542"/>
      <c r="K9" s="543"/>
      <c r="L9" s="541" t="s">
        <v>344</v>
      </c>
      <c r="M9" s="542"/>
      <c r="N9" s="543"/>
      <c r="O9" s="544" t="s">
        <v>351</v>
      </c>
      <c r="P9" s="545"/>
      <c r="Q9" s="546"/>
      <c r="R9" s="538" t="s">
        <v>381</v>
      </c>
      <c r="S9" s="539"/>
      <c r="T9" s="540"/>
      <c r="U9" s="525" t="s">
        <v>341</v>
      </c>
      <c r="V9" s="525"/>
      <c r="W9" s="525"/>
      <c r="X9" s="526" t="s">
        <v>346</v>
      </c>
      <c r="Y9" s="527"/>
      <c r="Z9" s="528"/>
      <c r="AA9" s="538" t="s">
        <v>347</v>
      </c>
      <c r="AB9" s="539"/>
      <c r="AC9" s="540"/>
      <c r="AD9" s="538" t="s">
        <v>338</v>
      </c>
      <c r="AE9" s="539"/>
      <c r="AF9" s="540"/>
      <c r="AG9" s="526" t="s">
        <v>341</v>
      </c>
      <c r="AH9" s="527"/>
      <c r="AI9" s="528"/>
      <c r="AJ9" s="533"/>
      <c r="AK9" s="534"/>
      <c r="AL9" s="535"/>
      <c r="AM9" s="529"/>
      <c r="AN9" s="529"/>
      <c r="AO9" s="529"/>
    </row>
    <row r="10" spans="1:41" s="251" customFormat="1" ht="61.95" customHeight="1" x14ac:dyDescent="0.3">
      <c r="A10" s="252"/>
      <c r="B10" s="252"/>
      <c r="C10" s="243" t="s">
        <v>6</v>
      </c>
      <c r="D10" s="243" t="s">
        <v>7</v>
      </c>
      <c r="E10" s="243" t="s">
        <v>8</v>
      </c>
      <c r="F10" s="243" t="s">
        <v>6</v>
      </c>
      <c r="G10" s="243" t="s">
        <v>7</v>
      </c>
      <c r="H10" s="243" t="s">
        <v>8</v>
      </c>
      <c r="I10" s="243" t="s">
        <v>6</v>
      </c>
      <c r="J10" s="243" t="s">
        <v>7</v>
      </c>
      <c r="K10" s="243" t="s">
        <v>8</v>
      </c>
      <c r="L10" s="243" t="s">
        <v>6</v>
      </c>
      <c r="M10" s="243" t="s">
        <v>7</v>
      </c>
      <c r="N10" s="243" t="s">
        <v>8</v>
      </c>
      <c r="O10" s="243" t="s">
        <v>6</v>
      </c>
      <c r="P10" s="243" t="s">
        <v>7</v>
      </c>
      <c r="Q10" s="243" t="s">
        <v>8</v>
      </c>
      <c r="R10" s="243" t="s">
        <v>50</v>
      </c>
      <c r="S10" s="243" t="s">
        <v>43</v>
      </c>
      <c r="T10" s="243" t="s">
        <v>8</v>
      </c>
      <c r="U10" s="243" t="s">
        <v>50</v>
      </c>
      <c r="V10" s="243" t="s">
        <v>43</v>
      </c>
      <c r="W10" s="243" t="s">
        <v>8</v>
      </c>
      <c r="X10" s="243" t="s">
        <v>6</v>
      </c>
      <c r="Y10" s="243" t="s">
        <v>7</v>
      </c>
      <c r="Z10" s="243" t="s">
        <v>8</v>
      </c>
      <c r="AA10" s="243" t="s">
        <v>6</v>
      </c>
      <c r="AB10" s="243" t="s">
        <v>7</v>
      </c>
      <c r="AC10" s="243" t="s">
        <v>9</v>
      </c>
      <c r="AD10" s="243" t="s">
        <v>6</v>
      </c>
      <c r="AE10" s="243" t="s">
        <v>7</v>
      </c>
      <c r="AF10" s="243" t="s">
        <v>9</v>
      </c>
      <c r="AG10" s="243" t="s">
        <v>6</v>
      </c>
      <c r="AH10" s="243" t="s">
        <v>7</v>
      </c>
      <c r="AI10" s="243" t="s">
        <v>9</v>
      </c>
      <c r="AJ10" s="252" t="s">
        <v>6</v>
      </c>
      <c r="AK10" s="252" t="s">
        <v>7</v>
      </c>
      <c r="AL10" s="252" t="s">
        <v>9</v>
      </c>
    </row>
    <row r="11" spans="1:41" s="257" customFormat="1" ht="15.6" x14ac:dyDescent="0.25">
      <c r="A11" s="253">
        <v>1</v>
      </c>
      <c r="B11" s="42" t="s">
        <v>465</v>
      </c>
      <c r="C11" s="29">
        <v>13</v>
      </c>
      <c r="D11" s="233">
        <v>13</v>
      </c>
      <c r="E11" s="350">
        <v>13</v>
      </c>
      <c r="F11" s="164">
        <v>20</v>
      </c>
      <c r="G11" s="164">
        <v>40</v>
      </c>
      <c r="H11" s="218">
        <v>80</v>
      </c>
      <c r="I11" s="218">
        <v>10</v>
      </c>
      <c r="J11" s="218">
        <v>20</v>
      </c>
      <c r="K11" s="164">
        <v>60</v>
      </c>
      <c r="L11" s="218">
        <v>25</v>
      </c>
      <c r="M11" s="218">
        <v>50</v>
      </c>
      <c r="N11" s="164">
        <v>100</v>
      </c>
      <c r="O11" s="218">
        <v>10</v>
      </c>
      <c r="P11" s="130">
        <v>10</v>
      </c>
      <c r="Q11" s="254">
        <v>70</v>
      </c>
      <c r="R11" s="218"/>
      <c r="S11" s="218"/>
      <c r="T11" s="164">
        <v>85</v>
      </c>
      <c r="U11" s="218"/>
      <c r="V11" s="218"/>
      <c r="W11" s="164">
        <v>55</v>
      </c>
      <c r="X11" s="218">
        <v>20</v>
      </c>
      <c r="Y11" s="218">
        <v>40</v>
      </c>
      <c r="Z11" s="164">
        <v>65</v>
      </c>
      <c r="AA11" s="218">
        <v>20</v>
      </c>
      <c r="AB11" s="218">
        <v>40</v>
      </c>
      <c r="AC11" s="164">
        <v>50</v>
      </c>
      <c r="AD11" s="218">
        <v>7.8</v>
      </c>
      <c r="AE11" s="130">
        <v>12.8</v>
      </c>
      <c r="AF11" s="164">
        <v>65</v>
      </c>
      <c r="AG11" s="218">
        <v>0</v>
      </c>
      <c r="AH11" s="218">
        <v>0</v>
      </c>
      <c r="AI11" s="164"/>
      <c r="AJ11" s="255">
        <f>ROUND((C11+F11+I11+L11+O11+X11+AA11+AD11+AG11)/9,1)</f>
        <v>14</v>
      </c>
      <c r="AK11" s="255">
        <f>ROUND((D11+G11+J11+M11+P11+Y11+AB11+AE11+AH11)/9,1)</f>
        <v>25.1</v>
      </c>
      <c r="AL11" s="255"/>
      <c r="AM11" s="266"/>
    </row>
    <row r="12" spans="1:41" s="257" customFormat="1" ht="15.6" x14ac:dyDescent="0.25">
      <c r="A12" s="253">
        <f>A11+1</f>
        <v>2</v>
      </c>
      <c r="B12" s="41" t="s">
        <v>466</v>
      </c>
      <c r="C12" s="29">
        <v>0</v>
      </c>
      <c r="D12" s="233">
        <v>0</v>
      </c>
      <c r="E12" s="350">
        <v>0</v>
      </c>
      <c r="F12" s="164">
        <v>20</v>
      </c>
      <c r="G12" s="164">
        <v>40</v>
      </c>
      <c r="H12" s="218">
        <v>80</v>
      </c>
      <c r="I12" s="218">
        <v>0</v>
      </c>
      <c r="J12" s="218">
        <v>0</v>
      </c>
      <c r="K12" s="164">
        <v>60</v>
      </c>
      <c r="L12" s="218">
        <v>25</v>
      </c>
      <c r="M12" s="218">
        <v>50</v>
      </c>
      <c r="N12" s="164">
        <v>100</v>
      </c>
      <c r="O12" s="218">
        <v>10</v>
      </c>
      <c r="P12" s="130">
        <v>10</v>
      </c>
      <c r="Q12" s="254">
        <v>70</v>
      </c>
      <c r="R12" s="218"/>
      <c r="S12" s="218"/>
      <c r="T12" s="164">
        <v>85</v>
      </c>
      <c r="U12" s="218"/>
      <c r="V12" s="218"/>
      <c r="W12" s="363">
        <v>0</v>
      </c>
      <c r="X12" s="218">
        <v>20</v>
      </c>
      <c r="Y12" s="218">
        <v>40</v>
      </c>
      <c r="Z12" s="164">
        <v>65</v>
      </c>
      <c r="AA12" s="218">
        <v>20</v>
      </c>
      <c r="AB12" s="218">
        <v>40</v>
      </c>
      <c r="AC12" s="164">
        <v>50</v>
      </c>
      <c r="AD12" s="218">
        <v>0</v>
      </c>
      <c r="AE12" s="130">
        <v>0</v>
      </c>
      <c r="AF12" s="164">
        <v>0</v>
      </c>
      <c r="AG12" s="218">
        <v>0</v>
      </c>
      <c r="AH12" s="218">
        <v>0</v>
      </c>
      <c r="AI12" s="364"/>
      <c r="AJ12" s="255">
        <f t="shared" ref="AJ12:AK26" si="0">ROUND((C12+F12+I12+L12+O12+X12+AA12+AD12+AG12)/9,1)</f>
        <v>10.6</v>
      </c>
      <c r="AK12" s="255">
        <f t="shared" si="0"/>
        <v>20</v>
      </c>
      <c r="AL12" s="255"/>
      <c r="AM12" s="266"/>
    </row>
    <row r="13" spans="1:41" s="257" customFormat="1" ht="15.6" x14ac:dyDescent="0.25">
      <c r="A13" s="253">
        <f t="shared" ref="A13:A26" si="1">A12+1</f>
        <v>3</v>
      </c>
      <c r="B13" s="42" t="s">
        <v>467</v>
      </c>
      <c r="C13" s="29">
        <v>16</v>
      </c>
      <c r="D13" s="233">
        <v>23</v>
      </c>
      <c r="E13" s="237">
        <v>66</v>
      </c>
      <c r="F13" s="164">
        <v>20</v>
      </c>
      <c r="G13" s="164">
        <v>40</v>
      </c>
      <c r="H13" s="218">
        <v>80</v>
      </c>
      <c r="I13" s="218">
        <v>15</v>
      </c>
      <c r="J13" s="218">
        <v>30</v>
      </c>
      <c r="K13" s="164">
        <v>60</v>
      </c>
      <c r="L13" s="218">
        <v>25</v>
      </c>
      <c r="M13" s="218">
        <v>50</v>
      </c>
      <c r="N13" s="164">
        <v>100</v>
      </c>
      <c r="O13" s="218">
        <v>25</v>
      </c>
      <c r="P13" s="130">
        <v>30</v>
      </c>
      <c r="Q13" s="254">
        <v>70</v>
      </c>
      <c r="R13" s="218"/>
      <c r="S13" s="218"/>
      <c r="T13" s="164">
        <v>85</v>
      </c>
      <c r="U13" s="218"/>
      <c r="V13" s="218"/>
      <c r="W13" s="164">
        <v>85</v>
      </c>
      <c r="X13" s="218">
        <v>20</v>
      </c>
      <c r="Y13" s="218">
        <v>40</v>
      </c>
      <c r="Z13" s="164">
        <v>65</v>
      </c>
      <c r="AA13" s="218">
        <v>20</v>
      </c>
      <c r="AB13" s="218">
        <v>40</v>
      </c>
      <c r="AC13" s="164">
        <v>70</v>
      </c>
      <c r="AD13" s="218">
        <v>16.600000000000001</v>
      </c>
      <c r="AE13" s="130">
        <v>41.6</v>
      </c>
      <c r="AF13" s="164">
        <v>66.5</v>
      </c>
      <c r="AG13" s="218">
        <v>18</v>
      </c>
      <c r="AH13" s="218">
        <v>43</v>
      </c>
      <c r="AI13" s="164"/>
      <c r="AJ13" s="255">
        <f t="shared" si="0"/>
        <v>19.5</v>
      </c>
      <c r="AK13" s="255">
        <f t="shared" si="0"/>
        <v>37.5</v>
      </c>
      <c r="AL13" s="255"/>
      <c r="AM13" s="266"/>
    </row>
    <row r="14" spans="1:41" s="257" customFormat="1" ht="15.6" x14ac:dyDescent="0.25">
      <c r="A14" s="253">
        <f t="shared" si="1"/>
        <v>4</v>
      </c>
      <c r="B14" s="42" t="s">
        <v>468</v>
      </c>
      <c r="C14" s="29">
        <v>10</v>
      </c>
      <c r="D14" s="233">
        <v>10</v>
      </c>
      <c r="E14" s="237">
        <v>68</v>
      </c>
      <c r="F14" s="164">
        <v>20</v>
      </c>
      <c r="G14" s="164">
        <v>40</v>
      </c>
      <c r="H14" s="218">
        <v>81</v>
      </c>
      <c r="I14" s="218">
        <v>20</v>
      </c>
      <c r="J14" s="218">
        <v>30</v>
      </c>
      <c r="K14" s="164">
        <v>60</v>
      </c>
      <c r="L14" s="218">
        <v>25</v>
      </c>
      <c r="M14" s="218">
        <v>50</v>
      </c>
      <c r="N14" s="164">
        <v>100</v>
      </c>
      <c r="O14" s="218">
        <v>25</v>
      </c>
      <c r="P14" s="130">
        <v>25</v>
      </c>
      <c r="Q14" s="254">
        <v>70</v>
      </c>
      <c r="R14" s="218"/>
      <c r="S14" s="218"/>
      <c r="T14" s="164">
        <v>85</v>
      </c>
      <c r="U14" s="218"/>
      <c r="V14" s="218"/>
      <c r="W14" s="164">
        <v>75</v>
      </c>
      <c r="X14" s="218">
        <v>20</v>
      </c>
      <c r="Y14" s="218">
        <v>40</v>
      </c>
      <c r="Z14" s="164">
        <v>65</v>
      </c>
      <c r="AA14" s="218">
        <v>20</v>
      </c>
      <c r="AB14" s="218">
        <v>40</v>
      </c>
      <c r="AC14" s="164">
        <v>70</v>
      </c>
      <c r="AD14" s="218">
        <v>16.399999999999999</v>
      </c>
      <c r="AE14" s="130">
        <v>41.4</v>
      </c>
      <c r="AF14" s="164">
        <v>66.3</v>
      </c>
      <c r="AG14" s="218">
        <v>18</v>
      </c>
      <c r="AH14" s="218">
        <v>43</v>
      </c>
      <c r="AI14" s="164"/>
      <c r="AJ14" s="255">
        <f t="shared" si="0"/>
        <v>19.399999999999999</v>
      </c>
      <c r="AK14" s="255">
        <f t="shared" si="0"/>
        <v>35.5</v>
      </c>
      <c r="AL14" s="255"/>
      <c r="AM14" s="266"/>
    </row>
    <row r="15" spans="1:41" s="257" customFormat="1" ht="15.6" x14ac:dyDescent="0.25">
      <c r="A15" s="253">
        <f t="shared" si="1"/>
        <v>5</v>
      </c>
      <c r="B15" s="42" t="s">
        <v>469</v>
      </c>
      <c r="C15" s="29">
        <v>3</v>
      </c>
      <c r="D15" s="233">
        <v>6.5</v>
      </c>
      <c r="E15" s="237">
        <v>63</v>
      </c>
      <c r="F15" s="164">
        <v>20</v>
      </c>
      <c r="G15" s="164">
        <v>40</v>
      </c>
      <c r="H15" s="218">
        <v>82</v>
      </c>
      <c r="I15" s="218">
        <v>20</v>
      </c>
      <c r="J15" s="218">
        <v>40</v>
      </c>
      <c r="K15" s="164">
        <v>60</v>
      </c>
      <c r="L15" s="218">
        <v>25</v>
      </c>
      <c r="M15" s="218">
        <v>50</v>
      </c>
      <c r="N15" s="164">
        <v>100</v>
      </c>
      <c r="O15" s="218">
        <v>10</v>
      </c>
      <c r="P15" s="130">
        <v>40</v>
      </c>
      <c r="Q15" s="254">
        <v>70</v>
      </c>
      <c r="R15" s="218"/>
      <c r="S15" s="218"/>
      <c r="T15" s="164">
        <v>85</v>
      </c>
      <c r="U15" s="218"/>
      <c r="V15" s="218"/>
      <c r="W15" s="164">
        <v>65</v>
      </c>
      <c r="X15" s="218">
        <v>20</v>
      </c>
      <c r="Y15" s="218">
        <v>40</v>
      </c>
      <c r="Z15" s="164">
        <v>65</v>
      </c>
      <c r="AA15" s="218">
        <v>20</v>
      </c>
      <c r="AB15" s="218">
        <v>40</v>
      </c>
      <c r="AC15" s="164">
        <v>65</v>
      </c>
      <c r="AD15" s="218">
        <v>16.399999999999999</v>
      </c>
      <c r="AE15" s="130">
        <v>41.4</v>
      </c>
      <c r="AF15" s="164">
        <v>66.3</v>
      </c>
      <c r="AG15" s="218">
        <v>10</v>
      </c>
      <c r="AH15" s="218">
        <v>21</v>
      </c>
      <c r="AI15" s="164"/>
      <c r="AJ15" s="255">
        <f t="shared" si="0"/>
        <v>16</v>
      </c>
      <c r="AK15" s="255">
        <f t="shared" si="0"/>
        <v>35.4</v>
      </c>
      <c r="AL15" s="255"/>
      <c r="AM15" s="266"/>
    </row>
    <row r="16" spans="1:41" s="257" customFormat="1" ht="15.6" x14ac:dyDescent="0.25">
      <c r="A16" s="253">
        <f t="shared" si="1"/>
        <v>6</v>
      </c>
      <c r="B16" s="41" t="s">
        <v>470</v>
      </c>
      <c r="C16" s="29">
        <v>7</v>
      </c>
      <c r="D16" s="233">
        <v>12.5</v>
      </c>
      <c r="E16" s="350">
        <v>46</v>
      </c>
      <c r="F16" s="164">
        <v>20</v>
      </c>
      <c r="G16" s="164">
        <v>40</v>
      </c>
      <c r="H16" s="218">
        <v>75</v>
      </c>
      <c r="I16" s="218">
        <v>0</v>
      </c>
      <c r="J16" s="218">
        <v>10</v>
      </c>
      <c r="K16" s="164">
        <v>60</v>
      </c>
      <c r="L16" s="218">
        <v>25</v>
      </c>
      <c r="M16" s="218">
        <v>50</v>
      </c>
      <c r="N16" s="164">
        <v>100</v>
      </c>
      <c r="O16" s="218">
        <v>25</v>
      </c>
      <c r="P16" s="130">
        <v>30</v>
      </c>
      <c r="Q16" s="254">
        <v>70</v>
      </c>
      <c r="R16" s="218"/>
      <c r="S16" s="218"/>
      <c r="T16" s="164">
        <v>85</v>
      </c>
      <c r="U16" s="218"/>
      <c r="V16" s="218"/>
      <c r="W16" s="164">
        <v>75</v>
      </c>
      <c r="X16" s="218">
        <v>20</v>
      </c>
      <c r="Y16" s="218">
        <v>40</v>
      </c>
      <c r="Z16" s="164">
        <v>65</v>
      </c>
      <c r="AA16" s="218">
        <v>20</v>
      </c>
      <c r="AB16" s="218">
        <v>40</v>
      </c>
      <c r="AC16" s="164">
        <v>67</v>
      </c>
      <c r="AD16" s="218">
        <v>13.1</v>
      </c>
      <c r="AE16" s="130">
        <v>36.799999999999997</v>
      </c>
      <c r="AF16" s="164">
        <v>66.599999999999994</v>
      </c>
      <c r="AG16" s="218">
        <v>17</v>
      </c>
      <c r="AH16" s="218">
        <v>42</v>
      </c>
      <c r="AI16" s="164"/>
      <c r="AJ16" s="255">
        <f t="shared" si="0"/>
        <v>16.3</v>
      </c>
      <c r="AK16" s="255">
        <f t="shared" si="0"/>
        <v>33.5</v>
      </c>
      <c r="AL16" s="255"/>
      <c r="AM16" s="266"/>
    </row>
    <row r="17" spans="1:39" s="257" customFormat="1" ht="15.6" x14ac:dyDescent="0.25">
      <c r="A17" s="253">
        <f t="shared" si="1"/>
        <v>7</v>
      </c>
      <c r="B17" s="42" t="s">
        <v>471</v>
      </c>
      <c r="C17" s="29">
        <v>13.5</v>
      </c>
      <c r="D17" s="233">
        <v>20.9</v>
      </c>
      <c r="E17" s="237">
        <v>80</v>
      </c>
      <c r="F17" s="164">
        <v>20</v>
      </c>
      <c r="G17" s="164">
        <v>40</v>
      </c>
      <c r="H17" s="218">
        <v>80</v>
      </c>
      <c r="I17" s="218">
        <v>20</v>
      </c>
      <c r="J17" s="218">
        <v>45</v>
      </c>
      <c r="K17" s="164">
        <v>60</v>
      </c>
      <c r="L17" s="218">
        <v>25</v>
      </c>
      <c r="M17" s="218">
        <v>50</v>
      </c>
      <c r="N17" s="164">
        <v>100</v>
      </c>
      <c r="O17" s="218">
        <v>25</v>
      </c>
      <c r="P17" s="130">
        <v>30</v>
      </c>
      <c r="Q17" s="254">
        <v>70</v>
      </c>
      <c r="R17" s="218"/>
      <c r="S17" s="218"/>
      <c r="T17" s="164">
        <v>85</v>
      </c>
      <c r="U17" s="218"/>
      <c r="V17" s="218"/>
      <c r="W17" s="164">
        <v>75</v>
      </c>
      <c r="X17" s="218">
        <v>20</v>
      </c>
      <c r="Y17" s="218">
        <v>40</v>
      </c>
      <c r="Z17" s="164">
        <v>65</v>
      </c>
      <c r="AA17" s="218">
        <v>20</v>
      </c>
      <c r="AB17" s="218">
        <v>40</v>
      </c>
      <c r="AC17" s="164">
        <v>65</v>
      </c>
      <c r="AD17" s="218">
        <v>16.600000000000001</v>
      </c>
      <c r="AE17" s="130">
        <v>41.6</v>
      </c>
      <c r="AF17" s="164">
        <v>66.5</v>
      </c>
      <c r="AG17" s="218">
        <v>25</v>
      </c>
      <c r="AH17" s="218">
        <v>50</v>
      </c>
      <c r="AI17" s="164"/>
      <c r="AJ17" s="255">
        <f t="shared" si="0"/>
        <v>20.6</v>
      </c>
      <c r="AK17" s="255">
        <f t="shared" si="0"/>
        <v>39.700000000000003</v>
      </c>
      <c r="AL17" s="255"/>
      <c r="AM17" s="266"/>
    </row>
    <row r="18" spans="1:39" s="257" customFormat="1" ht="15.6" x14ac:dyDescent="0.25">
      <c r="A18" s="253">
        <f t="shared" si="1"/>
        <v>8</v>
      </c>
      <c r="B18" s="42" t="s">
        <v>472</v>
      </c>
      <c r="C18" s="29">
        <v>9</v>
      </c>
      <c r="D18" s="233">
        <v>16.3</v>
      </c>
      <c r="E18" s="237">
        <v>67</v>
      </c>
      <c r="F18" s="164">
        <v>20</v>
      </c>
      <c r="G18" s="164">
        <v>40</v>
      </c>
      <c r="H18" s="218">
        <v>80</v>
      </c>
      <c r="I18" s="218">
        <v>15</v>
      </c>
      <c r="J18" s="218">
        <v>30</v>
      </c>
      <c r="K18" s="164">
        <v>60</v>
      </c>
      <c r="L18" s="218">
        <v>25</v>
      </c>
      <c r="M18" s="218">
        <v>50</v>
      </c>
      <c r="N18" s="164">
        <v>100</v>
      </c>
      <c r="O18" s="218">
        <v>25</v>
      </c>
      <c r="P18" s="130">
        <v>25</v>
      </c>
      <c r="Q18" s="254">
        <v>70</v>
      </c>
      <c r="R18" s="218"/>
      <c r="S18" s="218"/>
      <c r="T18" s="164">
        <v>85</v>
      </c>
      <c r="U18" s="218"/>
      <c r="V18" s="218"/>
      <c r="W18" s="164">
        <v>75</v>
      </c>
      <c r="X18" s="218">
        <v>20</v>
      </c>
      <c r="Y18" s="218">
        <v>40</v>
      </c>
      <c r="Z18" s="164">
        <v>65</v>
      </c>
      <c r="AA18" s="218">
        <v>20</v>
      </c>
      <c r="AB18" s="218">
        <v>40</v>
      </c>
      <c r="AC18" s="164">
        <v>70</v>
      </c>
      <c r="AD18" s="218">
        <v>16.7</v>
      </c>
      <c r="AE18" s="130">
        <v>41.7</v>
      </c>
      <c r="AF18" s="164">
        <v>66.7</v>
      </c>
      <c r="AG18" s="218">
        <v>8</v>
      </c>
      <c r="AH18" s="218">
        <v>33</v>
      </c>
      <c r="AI18" s="164"/>
      <c r="AJ18" s="255">
        <f t="shared" si="0"/>
        <v>17.600000000000001</v>
      </c>
      <c r="AK18" s="255">
        <f t="shared" si="0"/>
        <v>35.1</v>
      </c>
      <c r="AL18" s="255"/>
      <c r="AM18" s="266"/>
    </row>
    <row r="19" spans="1:39" s="257" customFormat="1" ht="15.6" x14ac:dyDescent="0.25">
      <c r="A19" s="253">
        <f t="shared" si="1"/>
        <v>9</v>
      </c>
      <c r="B19" s="42" t="s">
        <v>473</v>
      </c>
      <c r="C19" s="29">
        <v>12</v>
      </c>
      <c r="D19" s="233">
        <v>23</v>
      </c>
      <c r="E19" s="237">
        <v>60</v>
      </c>
      <c r="F19" s="164">
        <v>20</v>
      </c>
      <c r="G19" s="164">
        <v>40</v>
      </c>
      <c r="H19" s="218">
        <v>80</v>
      </c>
      <c r="I19" s="218">
        <v>20</v>
      </c>
      <c r="J19" s="218">
        <v>40</v>
      </c>
      <c r="K19" s="164">
        <v>60</v>
      </c>
      <c r="L19" s="218">
        <v>25</v>
      </c>
      <c r="M19" s="218">
        <v>50</v>
      </c>
      <c r="N19" s="164">
        <v>100</v>
      </c>
      <c r="O19" s="218">
        <v>25</v>
      </c>
      <c r="P19" s="130">
        <v>25</v>
      </c>
      <c r="Q19" s="254">
        <v>70</v>
      </c>
      <c r="R19" s="218"/>
      <c r="S19" s="218"/>
      <c r="T19" s="164">
        <v>85</v>
      </c>
      <c r="U19" s="218"/>
      <c r="V19" s="218"/>
      <c r="W19" s="164">
        <v>65</v>
      </c>
      <c r="X19" s="218">
        <v>20</v>
      </c>
      <c r="Y19" s="218">
        <v>40</v>
      </c>
      <c r="Z19" s="164">
        <v>65</v>
      </c>
      <c r="AA19" s="218">
        <v>20</v>
      </c>
      <c r="AB19" s="218">
        <v>40</v>
      </c>
      <c r="AC19" s="164">
        <v>50</v>
      </c>
      <c r="AD19" s="218">
        <v>16.7</v>
      </c>
      <c r="AE19" s="130">
        <v>21.7</v>
      </c>
      <c r="AF19" s="164">
        <v>66.7</v>
      </c>
      <c r="AG19" s="218">
        <v>22</v>
      </c>
      <c r="AH19" s="218">
        <v>35</v>
      </c>
      <c r="AI19" s="164"/>
      <c r="AJ19" s="255">
        <f t="shared" si="0"/>
        <v>20.100000000000001</v>
      </c>
      <c r="AK19" s="255">
        <f t="shared" si="0"/>
        <v>35</v>
      </c>
      <c r="AL19" s="255"/>
      <c r="AM19" s="266"/>
    </row>
    <row r="20" spans="1:39" s="257" customFormat="1" ht="15.6" x14ac:dyDescent="0.25">
      <c r="A20" s="253">
        <f t="shared" si="1"/>
        <v>10</v>
      </c>
      <c r="B20" s="42" t="s">
        <v>474</v>
      </c>
      <c r="C20" s="29">
        <v>15.5</v>
      </c>
      <c r="D20" s="233">
        <v>23</v>
      </c>
      <c r="E20" s="237">
        <v>100</v>
      </c>
      <c r="F20" s="164">
        <v>20</v>
      </c>
      <c r="G20" s="164">
        <v>40</v>
      </c>
      <c r="H20" s="218">
        <v>80</v>
      </c>
      <c r="I20" s="218">
        <v>20</v>
      </c>
      <c r="J20" s="218">
        <v>40</v>
      </c>
      <c r="K20" s="164">
        <v>60</v>
      </c>
      <c r="L20" s="218">
        <v>25</v>
      </c>
      <c r="M20" s="218">
        <v>50</v>
      </c>
      <c r="N20" s="164">
        <v>100</v>
      </c>
      <c r="O20" s="218">
        <v>25</v>
      </c>
      <c r="P20" s="130">
        <v>40</v>
      </c>
      <c r="Q20" s="254">
        <v>70</v>
      </c>
      <c r="R20" s="218"/>
      <c r="S20" s="218"/>
      <c r="T20" s="164">
        <v>85</v>
      </c>
      <c r="U20" s="218"/>
      <c r="V20" s="218"/>
      <c r="W20" s="164">
        <v>75</v>
      </c>
      <c r="X20" s="218">
        <v>20</v>
      </c>
      <c r="Y20" s="218">
        <v>40</v>
      </c>
      <c r="Z20" s="164">
        <v>65</v>
      </c>
      <c r="AA20" s="218">
        <v>20</v>
      </c>
      <c r="AB20" s="218">
        <v>40</v>
      </c>
      <c r="AC20" s="164">
        <v>67</v>
      </c>
      <c r="AD20" s="218">
        <v>16.7</v>
      </c>
      <c r="AE20" s="130">
        <v>41.7</v>
      </c>
      <c r="AF20" s="164">
        <v>66.599999999999994</v>
      </c>
      <c r="AG20" s="218">
        <v>25</v>
      </c>
      <c r="AH20" s="218">
        <v>50</v>
      </c>
      <c r="AI20" s="164"/>
      <c r="AJ20" s="255">
        <f t="shared" si="0"/>
        <v>20.8</v>
      </c>
      <c r="AK20" s="255">
        <f t="shared" si="0"/>
        <v>40.5</v>
      </c>
      <c r="AL20" s="255"/>
      <c r="AM20" s="266"/>
    </row>
    <row r="21" spans="1:39" s="257" customFormat="1" ht="15.6" x14ac:dyDescent="0.25">
      <c r="A21" s="253">
        <f t="shared" si="1"/>
        <v>11</v>
      </c>
      <c r="B21" s="42" t="s">
        <v>475</v>
      </c>
      <c r="C21" s="29">
        <v>0</v>
      </c>
      <c r="D21" s="233">
        <v>8.5</v>
      </c>
      <c r="E21" s="350">
        <v>52</v>
      </c>
      <c r="F21" s="164">
        <v>20</v>
      </c>
      <c r="G21" s="164">
        <v>40</v>
      </c>
      <c r="H21" s="218">
        <v>80</v>
      </c>
      <c r="I21" s="218">
        <v>20</v>
      </c>
      <c r="J21" s="218">
        <v>40</v>
      </c>
      <c r="K21" s="164">
        <v>60</v>
      </c>
      <c r="L21" s="218">
        <v>25</v>
      </c>
      <c r="M21" s="218">
        <v>50</v>
      </c>
      <c r="N21" s="164">
        <v>100</v>
      </c>
      <c r="O21" s="218">
        <v>25</v>
      </c>
      <c r="P21" s="130">
        <v>50</v>
      </c>
      <c r="Q21" s="254">
        <v>70</v>
      </c>
      <c r="R21" s="218"/>
      <c r="S21" s="218"/>
      <c r="T21" s="164">
        <v>85</v>
      </c>
      <c r="U21" s="218"/>
      <c r="V21" s="218"/>
      <c r="W21" s="164">
        <v>75</v>
      </c>
      <c r="X21" s="218">
        <v>20</v>
      </c>
      <c r="Y21" s="218">
        <v>40</v>
      </c>
      <c r="Z21" s="164">
        <v>65</v>
      </c>
      <c r="AA21" s="218">
        <v>20</v>
      </c>
      <c r="AB21" s="218">
        <v>40</v>
      </c>
      <c r="AC21" s="164">
        <v>70</v>
      </c>
      <c r="AD21" s="218">
        <v>16.399999999999999</v>
      </c>
      <c r="AE21" s="130">
        <v>35.1</v>
      </c>
      <c r="AF21" s="164">
        <v>65</v>
      </c>
      <c r="AG21" s="218">
        <v>11</v>
      </c>
      <c r="AH21" s="218">
        <v>28</v>
      </c>
      <c r="AI21" s="164"/>
      <c r="AJ21" s="255">
        <f t="shared" si="0"/>
        <v>17.5</v>
      </c>
      <c r="AK21" s="255">
        <f t="shared" si="0"/>
        <v>36.799999999999997</v>
      </c>
      <c r="AL21" s="255"/>
      <c r="AM21" s="266"/>
    </row>
    <row r="22" spans="1:39" s="257" customFormat="1" ht="15.6" x14ac:dyDescent="0.25">
      <c r="A22" s="253">
        <f t="shared" si="1"/>
        <v>12</v>
      </c>
      <c r="B22" s="42" t="s">
        <v>476</v>
      </c>
      <c r="C22" s="29">
        <v>4</v>
      </c>
      <c r="D22" s="233">
        <v>4</v>
      </c>
      <c r="E22" s="350">
        <v>4</v>
      </c>
      <c r="F22" s="164">
        <v>20</v>
      </c>
      <c r="G22" s="164">
        <v>40</v>
      </c>
      <c r="H22" s="218">
        <v>70</v>
      </c>
      <c r="I22" s="218">
        <v>10</v>
      </c>
      <c r="J22" s="218">
        <v>20</v>
      </c>
      <c r="K22" s="164">
        <v>60</v>
      </c>
      <c r="L22" s="218">
        <v>25</v>
      </c>
      <c r="M22" s="218">
        <v>50</v>
      </c>
      <c r="N22" s="164">
        <v>100</v>
      </c>
      <c r="O22" s="218">
        <v>10</v>
      </c>
      <c r="P22" s="130">
        <v>10</v>
      </c>
      <c r="Q22" s="254">
        <v>70</v>
      </c>
      <c r="R22" s="218"/>
      <c r="S22" s="218"/>
      <c r="T22" s="164">
        <v>85</v>
      </c>
      <c r="U22" s="218"/>
      <c r="V22" s="218"/>
      <c r="W22" s="164">
        <v>55</v>
      </c>
      <c r="X22" s="218">
        <v>20</v>
      </c>
      <c r="Y22" s="218">
        <v>40</v>
      </c>
      <c r="Z22" s="164">
        <v>65</v>
      </c>
      <c r="AA22" s="218">
        <v>20</v>
      </c>
      <c r="AB22" s="218">
        <v>40</v>
      </c>
      <c r="AC22" s="164">
        <v>50</v>
      </c>
      <c r="AD22" s="218">
        <v>0</v>
      </c>
      <c r="AE22" s="130">
        <v>0</v>
      </c>
      <c r="AF22" s="164">
        <v>0</v>
      </c>
      <c r="AG22" s="218">
        <v>0</v>
      </c>
      <c r="AH22" s="218">
        <v>0</v>
      </c>
      <c r="AI22" s="164"/>
      <c r="AJ22" s="255">
        <f t="shared" si="0"/>
        <v>12.1</v>
      </c>
      <c r="AK22" s="255">
        <f t="shared" si="0"/>
        <v>22.7</v>
      </c>
      <c r="AL22" s="255"/>
      <c r="AM22" s="266"/>
    </row>
    <row r="23" spans="1:39" s="257" customFormat="1" ht="15.6" x14ac:dyDescent="0.25">
      <c r="A23" s="253">
        <f t="shared" si="1"/>
        <v>13</v>
      </c>
      <c r="B23" s="42" t="s">
        <v>477</v>
      </c>
      <c r="C23" s="29">
        <v>0</v>
      </c>
      <c r="D23" s="233">
        <v>0</v>
      </c>
      <c r="E23" s="350">
        <v>0</v>
      </c>
      <c r="F23" s="164">
        <v>20</v>
      </c>
      <c r="G23" s="164">
        <v>40</v>
      </c>
      <c r="H23" s="218">
        <v>80</v>
      </c>
      <c r="I23" s="218">
        <v>5</v>
      </c>
      <c r="J23" s="218">
        <v>10</v>
      </c>
      <c r="K23" s="164">
        <v>60</v>
      </c>
      <c r="L23" s="218">
        <v>25</v>
      </c>
      <c r="M23" s="218">
        <v>50</v>
      </c>
      <c r="N23" s="164">
        <v>100</v>
      </c>
      <c r="O23" s="218">
        <v>10</v>
      </c>
      <c r="P23" s="130">
        <v>10</v>
      </c>
      <c r="Q23" s="254">
        <v>70</v>
      </c>
      <c r="R23" s="218"/>
      <c r="S23" s="218"/>
      <c r="T23" s="164">
        <v>85</v>
      </c>
      <c r="U23" s="218"/>
      <c r="V23" s="218"/>
      <c r="W23" s="363">
        <v>0</v>
      </c>
      <c r="X23" s="218">
        <v>20</v>
      </c>
      <c r="Y23" s="218">
        <v>40</v>
      </c>
      <c r="Z23" s="164">
        <v>65</v>
      </c>
      <c r="AA23" s="218">
        <v>20</v>
      </c>
      <c r="AB23" s="218">
        <v>40</v>
      </c>
      <c r="AC23" s="164">
        <v>50</v>
      </c>
      <c r="AD23" s="218">
        <v>0</v>
      </c>
      <c r="AE23" s="130">
        <v>0</v>
      </c>
      <c r="AF23" s="164">
        <v>0</v>
      </c>
      <c r="AG23" s="218">
        <v>0</v>
      </c>
      <c r="AH23" s="218">
        <v>0</v>
      </c>
      <c r="AI23" s="364"/>
      <c r="AJ23" s="255">
        <f t="shared" si="0"/>
        <v>11.1</v>
      </c>
      <c r="AK23" s="255">
        <f t="shared" si="0"/>
        <v>21.1</v>
      </c>
      <c r="AL23" s="255"/>
      <c r="AM23" s="266"/>
    </row>
    <row r="24" spans="1:39" s="257" customFormat="1" ht="15.6" x14ac:dyDescent="0.25">
      <c r="A24" s="253">
        <f t="shared" si="1"/>
        <v>14</v>
      </c>
      <c r="B24" s="42" t="s">
        <v>478</v>
      </c>
      <c r="C24" s="29">
        <v>0</v>
      </c>
      <c r="D24" s="233">
        <v>0</v>
      </c>
      <c r="E24" s="350">
        <v>31</v>
      </c>
      <c r="F24" s="164">
        <v>20</v>
      </c>
      <c r="G24" s="164">
        <v>40</v>
      </c>
      <c r="H24" s="218">
        <v>80</v>
      </c>
      <c r="I24" s="218">
        <v>20</v>
      </c>
      <c r="J24" s="218">
        <v>40</v>
      </c>
      <c r="K24" s="164">
        <v>60</v>
      </c>
      <c r="L24" s="218">
        <v>25</v>
      </c>
      <c r="M24" s="218">
        <v>50</v>
      </c>
      <c r="N24" s="164">
        <v>100</v>
      </c>
      <c r="O24" s="218">
        <v>10</v>
      </c>
      <c r="P24" s="130">
        <v>10</v>
      </c>
      <c r="Q24" s="254">
        <v>70</v>
      </c>
      <c r="R24" s="218"/>
      <c r="S24" s="218"/>
      <c r="T24" s="164">
        <v>85</v>
      </c>
      <c r="U24" s="218"/>
      <c r="V24" s="218"/>
      <c r="W24" s="164">
        <v>65</v>
      </c>
      <c r="X24" s="218">
        <v>20</v>
      </c>
      <c r="Y24" s="218">
        <v>40</v>
      </c>
      <c r="Z24" s="164">
        <v>65</v>
      </c>
      <c r="AA24" s="218">
        <v>20</v>
      </c>
      <c r="AB24" s="218">
        <v>40</v>
      </c>
      <c r="AC24" s="164">
        <v>50</v>
      </c>
      <c r="AD24" s="218">
        <v>0</v>
      </c>
      <c r="AE24" s="130">
        <v>0</v>
      </c>
      <c r="AF24" s="164">
        <v>65</v>
      </c>
      <c r="AG24" s="218">
        <v>0</v>
      </c>
      <c r="AH24" s="218">
        <v>5</v>
      </c>
      <c r="AI24" s="164"/>
      <c r="AJ24" s="255">
        <f t="shared" si="0"/>
        <v>12.8</v>
      </c>
      <c r="AK24" s="255">
        <f t="shared" si="0"/>
        <v>25</v>
      </c>
      <c r="AL24" s="255"/>
      <c r="AM24" s="266"/>
    </row>
    <row r="25" spans="1:39" s="257" customFormat="1" ht="15.6" x14ac:dyDescent="0.25">
      <c r="A25" s="253">
        <f t="shared" si="1"/>
        <v>15</v>
      </c>
      <c r="B25" s="42" t="s">
        <v>479</v>
      </c>
      <c r="C25" s="29">
        <v>11.5</v>
      </c>
      <c r="D25" s="233">
        <v>14.8</v>
      </c>
      <c r="E25" s="351">
        <v>31</v>
      </c>
      <c r="F25" s="164">
        <v>20</v>
      </c>
      <c r="G25" s="164">
        <v>40</v>
      </c>
      <c r="H25" s="268">
        <v>80</v>
      </c>
      <c r="I25" s="268">
        <v>5</v>
      </c>
      <c r="J25" s="268">
        <v>15</v>
      </c>
      <c r="K25" s="164">
        <v>60</v>
      </c>
      <c r="L25" s="218">
        <v>25</v>
      </c>
      <c r="M25" s="268">
        <v>50</v>
      </c>
      <c r="N25" s="164">
        <v>100</v>
      </c>
      <c r="O25" s="268">
        <v>25</v>
      </c>
      <c r="P25" s="270">
        <v>25</v>
      </c>
      <c r="Q25" s="254">
        <v>70</v>
      </c>
      <c r="R25" s="268"/>
      <c r="S25" s="268"/>
      <c r="T25" s="164">
        <v>85</v>
      </c>
      <c r="U25" s="218"/>
      <c r="V25" s="268"/>
      <c r="W25" s="269">
        <v>65</v>
      </c>
      <c r="X25" s="218">
        <v>20</v>
      </c>
      <c r="Y25" s="218">
        <v>40</v>
      </c>
      <c r="Z25" s="164">
        <v>65</v>
      </c>
      <c r="AA25" s="218">
        <v>20</v>
      </c>
      <c r="AB25" s="218">
        <v>40</v>
      </c>
      <c r="AC25" s="269">
        <v>55</v>
      </c>
      <c r="AD25" s="268">
        <v>16.7</v>
      </c>
      <c r="AE25" s="270">
        <v>21.7</v>
      </c>
      <c r="AF25" s="269">
        <v>66.599999999999994</v>
      </c>
      <c r="AG25" s="268">
        <v>25</v>
      </c>
      <c r="AH25" s="268">
        <v>35</v>
      </c>
      <c r="AI25" s="269"/>
      <c r="AJ25" s="255">
        <f t="shared" si="0"/>
        <v>18.7</v>
      </c>
      <c r="AK25" s="255">
        <f t="shared" si="0"/>
        <v>31.3</v>
      </c>
      <c r="AL25" s="271"/>
      <c r="AM25" s="266"/>
    </row>
    <row r="26" spans="1:39" s="257" customFormat="1" ht="15.6" x14ac:dyDescent="0.25">
      <c r="A26" s="253">
        <f t="shared" si="1"/>
        <v>16</v>
      </c>
      <c r="B26" s="42" t="s">
        <v>480</v>
      </c>
      <c r="C26" s="29">
        <v>13.5</v>
      </c>
      <c r="D26" s="233">
        <v>21</v>
      </c>
      <c r="E26" s="224">
        <v>75</v>
      </c>
      <c r="F26" s="164">
        <v>20</v>
      </c>
      <c r="G26" s="164">
        <v>40</v>
      </c>
      <c r="H26" s="268">
        <v>80</v>
      </c>
      <c r="I26" s="268">
        <v>20</v>
      </c>
      <c r="J26" s="268">
        <v>30</v>
      </c>
      <c r="K26" s="164">
        <v>60</v>
      </c>
      <c r="L26" s="218">
        <v>25</v>
      </c>
      <c r="M26" s="268">
        <v>50</v>
      </c>
      <c r="N26" s="164">
        <v>100</v>
      </c>
      <c r="O26" s="268">
        <v>25</v>
      </c>
      <c r="P26" s="270">
        <v>25</v>
      </c>
      <c r="Q26" s="254">
        <v>70</v>
      </c>
      <c r="R26" s="268"/>
      <c r="S26" s="268"/>
      <c r="T26" s="164">
        <v>85</v>
      </c>
      <c r="U26" s="218"/>
      <c r="V26" s="268"/>
      <c r="W26" s="269">
        <v>65</v>
      </c>
      <c r="X26" s="218">
        <v>20</v>
      </c>
      <c r="Y26" s="218">
        <v>40</v>
      </c>
      <c r="Z26" s="164">
        <v>65</v>
      </c>
      <c r="AA26" s="218">
        <v>20</v>
      </c>
      <c r="AB26" s="218">
        <v>40</v>
      </c>
      <c r="AC26" s="269">
        <v>70</v>
      </c>
      <c r="AD26" s="268">
        <v>16.7</v>
      </c>
      <c r="AE26" s="270">
        <v>41.7</v>
      </c>
      <c r="AF26" s="269">
        <v>66.400000000000006</v>
      </c>
      <c r="AG26" s="268">
        <v>25</v>
      </c>
      <c r="AH26" s="268">
        <v>45</v>
      </c>
      <c r="AI26" s="269"/>
      <c r="AJ26" s="255">
        <f t="shared" si="0"/>
        <v>20.6</v>
      </c>
      <c r="AK26" s="255">
        <f t="shared" si="0"/>
        <v>37</v>
      </c>
      <c r="AL26" s="271"/>
      <c r="AM26" s="266"/>
    </row>
    <row r="27" spans="1:39" ht="39" customHeight="1" x14ac:dyDescent="0.25">
      <c r="A27" s="536" t="s">
        <v>10</v>
      </c>
      <c r="B27" s="537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4"/>
      <c r="AK27" s="264"/>
      <c r="AL27" s="264"/>
    </row>
    <row r="29" spans="1:39" x14ac:dyDescent="0.25">
      <c r="B29" s="245" t="s">
        <v>11</v>
      </c>
    </row>
    <row r="30" spans="1:39" x14ac:dyDescent="0.25">
      <c r="I30" s="244" t="s">
        <v>12</v>
      </c>
      <c r="Q30" s="244" t="s">
        <v>13</v>
      </c>
    </row>
  </sheetData>
  <protectedRanges>
    <protectedRange sqref="B11:B17" name="Диапазон1"/>
    <protectedRange sqref="B18:B21" name="Диапазон1_1"/>
    <protectedRange sqref="B22" name="Диапазон1_2"/>
    <protectedRange sqref="B23" name="Диапазон1_3"/>
    <protectedRange sqref="B24" name="Диапазон1_4"/>
    <protectedRange sqref="B25" name="Диапазон1_5"/>
    <protectedRange sqref="B26" name="Диапазон1_6"/>
  </protectedRanges>
  <mergeCells count="33">
    <mergeCell ref="A27:B27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  <mergeCell ref="AG9:AI9"/>
    <mergeCell ref="AM9:AO9"/>
    <mergeCell ref="AD8:AF8"/>
    <mergeCell ref="AG8:AI8"/>
    <mergeCell ref="AJ8:AL9"/>
    <mergeCell ref="AM8:AO8"/>
    <mergeCell ref="AA8:AC8"/>
    <mergeCell ref="A1:AL1"/>
    <mergeCell ref="A2:AL2"/>
    <mergeCell ref="A3:O3"/>
    <mergeCell ref="A4:O4"/>
    <mergeCell ref="A5:O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</mergeCells>
  <pageMargins left="0.3" right="0.27" top="0.17" bottom="0.18" header="0.23" footer="0.17"/>
  <pageSetup paperSize="9" scale="69" orientation="landscape" verticalDpi="0" r:id="rId1"/>
  <colBreaks count="1" manualBreakCount="1">
    <brk id="3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view="pageBreakPreview" topLeftCell="A7" zoomScale="90" zoomScaleNormal="100" zoomScaleSheetLayoutView="90" workbookViewId="0">
      <selection activeCell="AM24" sqref="AM24"/>
    </sheetView>
  </sheetViews>
  <sheetFormatPr defaultRowHeight="14.4" x14ac:dyDescent="0.3"/>
  <cols>
    <col min="1" max="1" width="3.44140625" customWidth="1"/>
    <col min="2" max="2" width="34.6640625" customWidth="1"/>
    <col min="3" max="3" width="4.33203125" customWidth="1"/>
    <col min="4" max="4" width="4.109375" customWidth="1"/>
    <col min="5" max="5" width="4.6640625" customWidth="1"/>
    <col min="6" max="7" width="4.33203125" customWidth="1"/>
    <col min="8" max="8" width="4.6640625" customWidth="1"/>
    <col min="9" max="10" width="4.44140625" customWidth="1"/>
    <col min="11" max="11" width="4.6640625" customWidth="1"/>
    <col min="12" max="13" width="4.33203125" customWidth="1"/>
    <col min="14" max="14" width="4.6640625" customWidth="1"/>
    <col min="15" max="15" width="4.44140625" customWidth="1"/>
    <col min="16" max="17" width="4.33203125" customWidth="1"/>
    <col min="18" max="18" width="4.44140625" customWidth="1"/>
    <col min="19" max="19" width="4.33203125" customWidth="1"/>
    <col min="20" max="20" width="4.6640625" customWidth="1"/>
    <col min="21" max="21" width="4.44140625" customWidth="1"/>
    <col min="22" max="22" width="4.33203125" customWidth="1"/>
    <col min="23" max="23" width="4.6640625" customWidth="1"/>
    <col min="24" max="24" width="4.33203125" customWidth="1"/>
    <col min="25" max="25" width="4" customWidth="1"/>
    <col min="26" max="26" width="4.33203125" customWidth="1"/>
    <col min="27" max="35" width="4.6640625" customWidth="1"/>
    <col min="36" max="36" width="4.88671875" customWidth="1"/>
    <col min="37" max="37" width="4.6640625" customWidth="1"/>
    <col min="38" max="38" width="7" customWidth="1"/>
  </cols>
  <sheetData>
    <row r="1" spans="1:38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</row>
    <row r="2" spans="1:38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8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8" ht="15.6" x14ac:dyDescent="0.3">
      <c r="A4" s="554" t="s">
        <v>27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  <c r="AL4" s="4"/>
    </row>
    <row r="5" spans="1:38" ht="15.6" x14ac:dyDescent="0.3">
      <c r="A5" s="554" t="s">
        <v>235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  <c r="AL5" s="4"/>
    </row>
    <row r="6" spans="1:38" ht="15.6" x14ac:dyDescent="0.3">
      <c r="A6" s="40" t="s">
        <v>2</v>
      </c>
      <c r="B6" s="40"/>
      <c r="C6" s="88"/>
      <c r="D6" s="88"/>
      <c r="E6" s="88"/>
      <c r="F6" s="55"/>
      <c r="G6" s="55"/>
      <c r="H6" s="55"/>
      <c r="I6" s="40"/>
      <c r="J6" s="40"/>
      <c r="K6" s="40"/>
      <c r="L6" s="40"/>
      <c r="M6" s="40"/>
      <c r="N6" s="40"/>
      <c r="O6" s="40"/>
      <c r="P6" s="3"/>
      <c r="Q6" s="3"/>
      <c r="R6" s="3"/>
      <c r="S6" s="3"/>
      <c r="T6" s="3"/>
      <c r="U6" s="131"/>
      <c r="V6" s="131"/>
      <c r="W6" s="131"/>
      <c r="X6" s="3"/>
      <c r="Y6" s="3"/>
      <c r="Z6" s="3"/>
      <c r="AA6" s="40"/>
      <c r="AB6" s="40"/>
      <c r="AC6" s="40"/>
      <c r="AD6" s="53"/>
      <c r="AE6" s="53"/>
      <c r="AF6" s="53"/>
      <c r="AG6" s="53"/>
      <c r="AH6" s="53"/>
      <c r="AI6" s="53"/>
      <c r="AJ6" s="4"/>
      <c r="AK6" s="4"/>
      <c r="AL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  <c r="AL7" s="4"/>
    </row>
    <row r="8" spans="1:38" ht="73.2" customHeight="1" x14ac:dyDescent="0.3">
      <c r="A8" s="549" t="s">
        <v>3</v>
      </c>
      <c r="B8" s="551" t="s">
        <v>4</v>
      </c>
      <c r="C8" s="524" t="s">
        <v>45</v>
      </c>
      <c r="D8" s="524"/>
      <c r="E8" s="524"/>
      <c r="F8" s="524" t="s">
        <v>46</v>
      </c>
      <c r="G8" s="524"/>
      <c r="H8" s="524"/>
      <c r="I8" s="524" t="s">
        <v>47</v>
      </c>
      <c r="J8" s="524"/>
      <c r="K8" s="524"/>
      <c r="L8" s="503" t="s">
        <v>520</v>
      </c>
      <c r="M8" s="503"/>
      <c r="N8" s="503"/>
      <c r="O8" s="524" t="s">
        <v>48</v>
      </c>
      <c r="P8" s="524"/>
      <c r="Q8" s="524"/>
      <c r="R8" s="504" t="s">
        <v>55</v>
      </c>
      <c r="S8" s="504"/>
      <c r="T8" s="504"/>
      <c r="U8" s="517" t="s">
        <v>49</v>
      </c>
      <c r="V8" s="517"/>
      <c r="W8" s="517"/>
      <c r="X8" s="517" t="s">
        <v>314</v>
      </c>
      <c r="Y8" s="517"/>
      <c r="Z8" s="517"/>
      <c r="AA8" s="517" t="s">
        <v>51</v>
      </c>
      <c r="AB8" s="517"/>
      <c r="AC8" s="517"/>
      <c r="AD8" s="526" t="s">
        <v>52</v>
      </c>
      <c r="AE8" s="527"/>
      <c r="AF8" s="528"/>
      <c r="AG8" s="517" t="s">
        <v>53</v>
      </c>
      <c r="AH8" s="517"/>
      <c r="AI8" s="517"/>
      <c r="AJ8" s="555" t="s">
        <v>5</v>
      </c>
      <c r="AK8" s="556"/>
      <c r="AL8" s="557"/>
    </row>
    <row r="9" spans="1:38" ht="26.4" customHeight="1" x14ac:dyDescent="0.3">
      <c r="A9" s="550"/>
      <c r="B9" s="552"/>
      <c r="C9" s="541" t="s">
        <v>342</v>
      </c>
      <c r="D9" s="542"/>
      <c r="E9" s="543"/>
      <c r="F9" s="541" t="s">
        <v>331</v>
      </c>
      <c r="G9" s="542"/>
      <c r="H9" s="543"/>
      <c r="I9" s="541" t="s">
        <v>343</v>
      </c>
      <c r="J9" s="542"/>
      <c r="K9" s="543"/>
      <c r="L9" s="541" t="s">
        <v>344</v>
      </c>
      <c r="M9" s="542"/>
      <c r="N9" s="543"/>
      <c r="O9" s="497" t="s">
        <v>345</v>
      </c>
      <c r="P9" s="498"/>
      <c r="Q9" s="499"/>
      <c r="R9" s="500" t="s">
        <v>362</v>
      </c>
      <c r="S9" s="501"/>
      <c r="T9" s="502"/>
      <c r="U9" s="504" t="s">
        <v>341</v>
      </c>
      <c r="V9" s="504"/>
      <c r="W9" s="504"/>
      <c r="X9" s="526" t="s">
        <v>346</v>
      </c>
      <c r="Y9" s="527"/>
      <c r="Z9" s="528"/>
      <c r="AA9" s="500" t="s">
        <v>347</v>
      </c>
      <c r="AB9" s="501"/>
      <c r="AC9" s="502"/>
      <c r="AD9" s="500" t="s">
        <v>338</v>
      </c>
      <c r="AE9" s="501"/>
      <c r="AF9" s="502"/>
      <c r="AG9" s="526" t="s">
        <v>341</v>
      </c>
      <c r="AH9" s="527"/>
      <c r="AI9" s="528"/>
      <c r="AJ9" s="558"/>
      <c r="AK9" s="559"/>
      <c r="AL9" s="560"/>
    </row>
    <row r="10" spans="1:38" ht="75.75" customHeight="1" x14ac:dyDescent="0.3">
      <c r="A10" s="39"/>
      <c r="B10" s="39"/>
      <c r="C10" s="97" t="s">
        <v>6</v>
      </c>
      <c r="D10" s="97" t="s">
        <v>7</v>
      </c>
      <c r="E10" s="97" t="s">
        <v>8</v>
      </c>
      <c r="F10" s="97" t="s">
        <v>6</v>
      </c>
      <c r="G10" s="97" t="s">
        <v>7</v>
      </c>
      <c r="H10" s="97" t="s">
        <v>8</v>
      </c>
      <c r="I10" s="97" t="s">
        <v>6</v>
      </c>
      <c r="J10" s="97" t="s">
        <v>7</v>
      </c>
      <c r="K10" s="97" t="s">
        <v>8</v>
      </c>
      <c r="L10" s="97" t="s">
        <v>6</v>
      </c>
      <c r="M10" s="97" t="s">
        <v>7</v>
      </c>
      <c r="N10" s="97" t="s">
        <v>8</v>
      </c>
      <c r="O10" s="97" t="s">
        <v>6</v>
      </c>
      <c r="P10" s="97" t="s">
        <v>7</v>
      </c>
      <c r="Q10" s="97" t="s">
        <v>8</v>
      </c>
      <c r="R10" s="97" t="s">
        <v>50</v>
      </c>
      <c r="S10" s="97" t="s">
        <v>43</v>
      </c>
      <c r="T10" s="97" t="s">
        <v>8</v>
      </c>
      <c r="U10" s="132" t="s">
        <v>50</v>
      </c>
      <c r="V10" s="132" t="s">
        <v>43</v>
      </c>
      <c r="W10" s="132" t="s">
        <v>8</v>
      </c>
      <c r="X10" s="39" t="s">
        <v>6</v>
      </c>
      <c r="Y10" s="39" t="s">
        <v>7</v>
      </c>
      <c r="Z10" s="39" t="s">
        <v>8</v>
      </c>
      <c r="AA10" s="44" t="s">
        <v>6</v>
      </c>
      <c r="AB10" s="44" t="s">
        <v>7</v>
      </c>
      <c r="AC10" s="44" t="s">
        <v>9</v>
      </c>
      <c r="AD10" s="54" t="s">
        <v>6</v>
      </c>
      <c r="AE10" s="54" t="s">
        <v>7</v>
      </c>
      <c r="AF10" s="54" t="s">
        <v>9</v>
      </c>
      <c r="AG10" s="54" t="s">
        <v>6</v>
      </c>
      <c r="AH10" s="54" t="s">
        <v>7</v>
      </c>
      <c r="AI10" s="54" t="s">
        <v>9</v>
      </c>
      <c r="AJ10" s="44" t="s">
        <v>6</v>
      </c>
      <c r="AK10" s="44" t="s">
        <v>7</v>
      </c>
      <c r="AL10" s="49" t="s">
        <v>9</v>
      </c>
    </row>
    <row r="11" spans="1:38" ht="15.6" x14ac:dyDescent="0.3">
      <c r="A11" s="8">
        <v>1</v>
      </c>
      <c r="B11" s="42" t="s">
        <v>79</v>
      </c>
      <c r="C11" s="116">
        <v>0</v>
      </c>
      <c r="D11" s="151">
        <v>0</v>
      </c>
      <c r="E11" s="345">
        <v>0</v>
      </c>
      <c r="F11" s="9">
        <v>20</v>
      </c>
      <c r="G11" s="226">
        <v>45</v>
      </c>
      <c r="H11" s="10">
        <v>80</v>
      </c>
      <c r="I11" s="9">
        <v>15</v>
      </c>
      <c r="J11" s="232">
        <v>20</v>
      </c>
      <c r="K11" s="10">
        <v>60</v>
      </c>
      <c r="L11" s="116">
        <v>25</v>
      </c>
      <c r="M11" s="233">
        <v>50</v>
      </c>
      <c r="N11" s="10">
        <v>100</v>
      </c>
      <c r="O11" s="116">
        <v>24</v>
      </c>
      <c r="P11" s="184">
        <v>47</v>
      </c>
      <c r="Q11" s="28">
        <v>84</v>
      </c>
      <c r="R11" s="9"/>
      <c r="S11" s="28"/>
      <c r="T11" s="28">
        <v>80</v>
      </c>
      <c r="U11" s="115"/>
      <c r="V11" s="118"/>
      <c r="W11" s="365">
        <v>0</v>
      </c>
      <c r="X11" s="9">
        <v>20</v>
      </c>
      <c r="Y11" s="28">
        <v>40</v>
      </c>
      <c r="Z11" s="28">
        <v>65</v>
      </c>
      <c r="AA11" s="9">
        <v>20</v>
      </c>
      <c r="AB11" s="28">
        <v>40</v>
      </c>
      <c r="AC11" s="28">
        <v>70</v>
      </c>
      <c r="AD11" s="116">
        <v>4</v>
      </c>
      <c r="AE11" s="9">
        <v>4</v>
      </c>
      <c r="AF11" s="9">
        <v>45</v>
      </c>
      <c r="AG11" s="115">
        <v>0</v>
      </c>
      <c r="AH11" s="173">
        <v>0</v>
      </c>
      <c r="AI11" s="362"/>
      <c r="AJ11" s="30">
        <f>ROUND((C11+F11+I11+L11+O11+X11+AA11+AD11+AG11)/9,1)</f>
        <v>14.2</v>
      </c>
      <c r="AK11" s="30">
        <f>ROUND((D11+G11+J11+M11+P11+Y11+AB11+AE11+AH11)/9,1)</f>
        <v>27.3</v>
      </c>
      <c r="AL11" s="30"/>
    </row>
    <row r="12" spans="1:38" ht="15.6" x14ac:dyDescent="0.3">
      <c r="A12" s="8">
        <f>A11+1</f>
        <v>2</v>
      </c>
      <c r="B12" s="42" t="s">
        <v>80</v>
      </c>
      <c r="C12" s="116">
        <v>0</v>
      </c>
      <c r="D12" s="151">
        <v>0</v>
      </c>
      <c r="E12" s="345">
        <v>6</v>
      </c>
      <c r="F12" s="116">
        <v>20</v>
      </c>
      <c r="G12" s="226">
        <v>45</v>
      </c>
      <c r="H12" s="10">
        <v>80</v>
      </c>
      <c r="I12" s="9">
        <v>15</v>
      </c>
      <c r="J12" s="232">
        <v>35</v>
      </c>
      <c r="K12" s="179">
        <v>60</v>
      </c>
      <c r="L12" s="116">
        <v>25</v>
      </c>
      <c r="M12" s="233">
        <v>50</v>
      </c>
      <c r="N12" s="179">
        <v>100</v>
      </c>
      <c r="O12" s="116">
        <v>22</v>
      </c>
      <c r="P12" s="184">
        <v>44</v>
      </c>
      <c r="Q12" s="185">
        <v>77</v>
      </c>
      <c r="R12" s="9"/>
      <c r="S12" s="28"/>
      <c r="T12" s="28">
        <v>60</v>
      </c>
      <c r="U12" s="115"/>
      <c r="V12" s="118"/>
      <c r="W12" s="118">
        <v>55</v>
      </c>
      <c r="X12" s="116">
        <v>20</v>
      </c>
      <c r="Y12" s="233">
        <v>40</v>
      </c>
      <c r="Z12" s="233">
        <v>65</v>
      </c>
      <c r="AA12" s="116">
        <v>20</v>
      </c>
      <c r="AB12" s="233">
        <v>40</v>
      </c>
      <c r="AC12" s="28">
        <v>70</v>
      </c>
      <c r="AD12" s="116">
        <v>0</v>
      </c>
      <c r="AE12" s="9">
        <v>0</v>
      </c>
      <c r="AF12" s="9">
        <v>45</v>
      </c>
      <c r="AG12" s="115">
        <v>0</v>
      </c>
      <c r="AH12" s="173">
        <v>0</v>
      </c>
      <c r="AI12" s="9"/>
      <c r="AJ12" s="30">
        <f t="shared" ref="AJ12:AJ23" si="0">ROUND((C12+F12+I12+L12+O12+X12+AA12+AD12+AG12)/9,1)</f>
        <v>13.6</v>
      </c>
      <c r="AK12" s="30">
        <f t="shared" ref="AK12:AK23" si="1">ROUND((D12+G12+J12+M12+P12+Y12+AB12+AE12+AH12)/9,1)</f>
        <v>28.2</v>
      </c>
      <c r="AL12" s="30"/>
    </row>
    <row r="13" spans="1:38" ht="15.6" x14ac:dyDescent="0.3">
      <c r="A13" s="8">
        <f t="shared" ref="A13:A24" si="2">A12+1</f>
        <v>3</v>
      </c>
      <c r="B13" s="42" t="s">
        <v>81</v>
      </c>
      <c r="C13" s="116">
        <v>12</v>
      </c>
      <c r="D13" s="151">
        <v>21</v>
      </c>
      <c r="E13" s="10">
        <v>65</v>
      </c>
      <c r="F13" s="116">
        <v>20</v>
      </c>
      <c r="G13" s="226">
        <v>45</v>
      </c>
      <c r="H13" s="10">
        <v>80</v>
      </c>
      <c r="I13" s="9">
        <v>20</v>
      </c>
      <c r="J13" s="232">
        <v>40</v>
      </c>
      <c r="K13" s="179">
        <v>60</v>
      </c>
      <c r="L13" s="116">
        <v>25</v>
      </c>
      <c r="M13" s="233">
        <v>50</v>
      </c>
      <c r="N13" s="179">
        <v>100</v>
      </c>
      <c r="O13" s="116">
        <v>24</v>
      </c>
      <c r="P13" s="184">
        <v>47</v>
      </c>
      <c r="Q13" s="185">
        <v>85</v>
      </c>
      <c r="R13" s="9"/>
      <c r="S13" s="28"/>
      <c r="T13" s="28">
        <v>85</v>
      </c>
      <c r="U13" s="115"/>
      <c r="V13" s="118"/>
      <c r="W13" s="118">
        <v>75</v>
      </c>
      <c r="X13" s="116">
        <v>20</v>
      </c>
      <c r="Y13" s="233">
        <v>40</v>
      </c>
      <c r="Z13" s="233">
        <v>65</v>
      </c>
      <c r="AA13" s="116">
        <v>20</v>
      </c>
      <c r="AB13" s="233">
        <v>40</v>
      </c>
      <c r="AC13" s="28">
        <v>66</v>
      </c>
      <c r="AD13" s="116">
        <v>10.6</v>
      </c>
      <c r="AE13" s="9">
        <v>35.6</v>
      </c>
      <c r="AF13" s="9">
        <v>67</v>
      </c>
      <c r="AG13" s="115">
        <v>25</v>
      </c>
      <c r="AH13" s="173">
        <v>33</v>
      </c>
      <c r="AI13" s="9"/>
      <c r="AJ13" s="30">
        <f t="shared" si="0"/>
        <v>19.600000000000001</v>
      </c>
      <c r="AK13" s="30">
        <f t="shared" si="1"/>
        <v>39.1</v>
      </c>
      <c r="AL13" s="30"/>
    </row>
    <row r="14" spans="1:38" ht="15.6" x14ac:dyDescent="0.3">
      <c r="A14" s="8">
        <f t="shared" si="2"/>
        <v>4</v>
      </c>
      <c r="B14" s="42" t="s">
        <v>82</v>
      </c>
      <c r="C14" s="116">
        <v>0</v>
      </c>
      <c r="D14" s="151">
        <v>0</v>
      </c>
      <c r="E14" s="345">
        <v>16</v>
      </c>
      <c r="F14" s="116">
        <v>20</v>
      </c>
      <c r="G14" s="226">
        <v>45</v>
      </c>
      <c r="H14" s="10">
        <v>80</v>
      </c>
      <c r="I14" s="9">
        <v>10</v>
      </c>
      <c r="J14" s="232">
        <v>15</v>
      </c>
      <c r="K14" s="179">
        <v>60</v>
      </c>
      <c r="L14" s="116">
        <v>25</v>
      </c>
      <c r="M14" s="233">
        <v>50</v>
      </c>
      <c r="N14" s="179">
        <v>100</v>
      </c>
      <c r="O14" s="116">
        <v>23</v>
      </c>
      <c r="P14" s="184">
        <v>45</v>
      </c>
      <c r="Q14" s="185">
        <v>78</v>
      </c>
      <c r="R14" s="9"/>
      <c r="S14" s="28"/>
      <c r="T14" s="28">
        <v>70</v>
      </c>
      <c r="U14" s="115"/>
      <c r="V14" s="118"/>
      <c r="W14" s="365">
        <v>0</v>
      </c>
      <c r="X14" s="116">
        <v>20</v>
      </c>
      <c r="Y14" s="233">
        <v>40</v>
      </c>
      <c r="Z14" s="233">
        <v>65</v>
      </c>
      <c r="AA14" s="116">
        <v>20</v>
      </c>
      <c r="AB14" s="233">
        <v>40</v>
      </c>
      <c r="AC14" s="28">
        <v>70</v>
      </c>
      <c r="AD14" s="116">
        <v>0</v>
      </c>
      <c r="AE14" s="9">
        <v>0</v>
      </c>
      <c r="AF14" s="9">
        <v>45</v>
      </c>
      <c r="AG14" s="115">
        <v>0</v>
      </c>
      <c r="AH14" s="173">
        <v>0</v>
      </c>
      <c r="AI14" s="362"/>
      <c r="AJ14" s="30">
        <f t="shared" si="0"/>
        <v>13.1</v>
      </c>
      <c r="AK14" s="30">
        <f t="shared" si="1"/>
        <v>26.1</v>
      </c>
      <c r="AL14" s="30"/>
    </row>
    <row r="15" spans="1:38" ht="15.6" x14ac:dyDescent="0.3">
      <c r="A15" s="8">
        <f t="shared" si="2"/>
        <v>5</v>
      </c>
      <c r="B15" s="42" t="s">
        <v>83</v>
      </c>
      <c r="C15" s="116">
        <v>13.5</v>
      </c>
      <c r="D15" s="151">
        <v>22.5</v>
      </c>
      <c r="E15" s="10">
        <v>72</v>
      </c>
      <c r="F15" s="116">
        <v>20</v>
      </c>
      <c r="G15" s="226">
        <v>45</v>
      </c>
      <c r="H15" s="10">
        <v>75</v>
      </c>
      <c r="I15" s="9">
        <v>20</v>
      </c>
      <c r="J15" s="232">
        <v>40</v>
      </c>
      <c r="K15" s="179">
        <v>60</v>
      </c>
      <c r="L15" s="116">
        <v>25</v>
      </c>
      <c r="M15" s="233">
        <v>50</v>
      </c>
      <c r="N15" s="179">
        <v>100</v>
      </c>
      <c r="O15" s="116">
        <v>22</v>
      </c>
      <c r="P15" s="184">
        <v>45</v>
      </c>
      <c r="Q15" s="185">
        <v>86</v>
      </c>
      <c r="R15" s="9"/>
      <c r="S15" s="28"/>
      <c r="T15" s="28">
        <v>85</v>
      </c>
      <c r="U15" s="115"/>
      <c r="V15" s="118"/>
      <c r="W15" s="118">
        <v>75</v>
      </c>
      <c r="X15" s="116">
        <v>20</v>
      </c>
      <c r="Y15" s="233">
        <v>40</v>
      </c>
      <c r="Z15" s="233">
        <v>65</v>
      </c>
      <c r="AA15" s="116">
        <v>20</v>
      </c>
      <c r="AB15" s="233">
        <v>40</v>
      </c>
      <c r="AC15" s="28">
        <v>68</v>
      </c>
      <c r="AD15" s="116">
        <v>16.600000000000001</v>
      </c>
      <c r="AE15" s="9">
        <v>36.6</v>
      </c>
      <c r="AF15" s="9">
        <v>65</v>
      </c>
      <c r="AG15" s="115">
        <v>22</v>
      </c>
      <c r="AH15" s="173">
        <v>42</v>
      </c>
      <c r="AI15" s="9"/>
      <c r="AJ15" s="30">
        <f t="shared" si="0"/>
        <v>19.899999999999999</v>
      </c>
      <c r="AK15" s="30">
        <f t="shared" si="1"/>
        <v>40.1</v>
      </c>
      <c r="AL15" s="30"/>
    </row>
    <row r="16" spans="1:38" ht="15.6" x14ac:dyDescent="0.3">
      <c r="A16" s="8">
        <f t="shared" si="2"/>
        <v>6</v>
      </c>
      <c r="B16" s="42" t="s">
        <v>84</v>
      </c>
      <c r="C16" s="116">
        <v>8</v>
      </c>
      <c r="D16" s="151">
        <v>17</v>
      </c>
      <c r="E16" s="10">
        <v>71</v>
      </c>
      <c r="F16" s="116">
        <v>20</v>
      </c>
      <c r="G16" s="226">
        <v>45</v>
      </c>
      <c r="H16" s="10">
        <v>80</v>
      </c>
      <c r="I16" s="9">
        <v>15</v>
      </c>
      <c r="J16" s="232">
        <v>17</v>
      </c>
      <c r="K16" s="179">
        <v>60</v>
      </c>
      <c r="L16" s="116">
        <v>25</v>
      </c>
      <c r="M16" s="233">
        <v>50</v>
      </c>
      <c r="N16" s="179">
        <v>100</v>
      </c>
      <c r="O16" s="116">
        <v>24</v>
      </c>
      <c r="P16" s="184">
        <v>46</v>
      </c>
      <c r="Q16" s="185">
        <v>78</v>
      </c>
      <c r="R16" s="9"/>
      <c r="S16" s="28"/>
      <c r="T16" s="28">
        <v>85</v>
      </c>
      <c r="U16" s="115"/>
      <c r="V16" s="118"/>
      <c r="W16" s="118">
        <v>75</v>
      </c>
      <c r="X16" s="116">
        <v>20</v>
      </c>
      <c r="Y16" s="233">
        <v>40</v>
      </c>
      <c r="Z16" s="233">
        <v>65</v>
      </c>
      <c r="AA16" s="116">
        <v>20</v>
      </c>
      <c r="AB16" s="233">
        <v>40</v>
      </c>
      <c r="AC16" s="28">
        <v>70</v>
      </c>
      <c r="AD16" s="116">
        <v>7.8</v>
      </c>
      <c r="AE16" s="9">
        <v>27.8</v>
      </c>
      <c r="AF16" s="9">
        <v>65</v>
      </c>
      <c r="AG16" s="115">
        <v>22</v>
      </c>
      <c r="AH16" s="173">
        <v>42</v>
      </c>
      <c r="AI16" s="9"/>
      <c r="AJ16" s="30">
        <f t="shared" si="0"/>
        <v>18</v>
      </c>
      <c r="AK16" s="30">
        <f t="shared" si="1"/>
        <v>36.1</v>
      </c>
      <c r="AL16" s="30"/>
    </row>
    <row r="17" spans="1:38" ht="15.6" x14ac:dyDescent="0.3">
      <c r="A17" s="8">
        <f t="shared" si="2"/>
        <v>7</v>
      </c>
      <c r="B17" s="42" t="s">
        <v>85</v>
      </c>
      <c r="C17" s="116">
        <v>6.5</v>
      </c>
      <c r="D17" s="151">
        <v>6.5</v>
      </c>
      <c r="E17" s="345">
        <v>10</v>
      </c>
      <c r="F17" s="116">
        <v>20</v>
      </c>
      <c r="G17" s="226">
        <v>40</v>
      </c>
      <c r="H17" s="10">
        <v>79</v>
      </c>
      <c r="I17" s="9">
        <v>10</v>
      </c>
      <c r="J17" s="232">
        <v>10</v>
      </c>
      <c r="K17" s="179">
        <v>60</v>
      </c>
      <c r="L17" s="116">
        <v>25</v>
      </c>
      <c r="M17" s="233">
        <v>50</v>
      </c>
      <c r="N17" s="179">
        <v>100</v>
      </c>
      <c r="O17" s="116">
        <v>22</v>
      </c>
      <c r="P17" s="184">
        <v>46</v>
      </c>
      <c r="Q17" s="185">
        <v>78</v>
      </c>
      <c r="R17" s="9"/>
      <c r="S17" s="28"/>
      <c r="T17" s="28">
        <v>80</v>
      </c>
      <c r="U17" s="115"/>
      <c r="V17" s="118"/>
      <c r="W17" s="365">
        <v>6</v>
      </c>
      <c r="X17" s="116">
        <v>20</v>
      </c>
      <c r="Y17" s="233">
        <v>40</v>
      </c>
      <c r="Z17" s="233">
        <v>65</v>
      </c>
      <c r="AA17" s="116">
        <v>20</v>
      </c>
      <c r="AB17" s="233">
        <v>40</v>
      </c>
      <c r="AC17" s="28">
        <v>70</v>
      </c>
      <c r="AD17" s="116">
        <v>0</v>
      </c>
      <c r="AE17" s="9">
        <v>0</v>
      </c>
      <c r="AF17" s="9">
        <v>45</v>
      </c>
      <c r="AG17" s="115">
        <v>0</v>
      </c>
      <c r="AH17" s="173">
        <v>3</v>
      </c>
      <c r="AI17" s="362"/>
      <c r="AJ17" s="30">
        <f t="shared" si="0"/>
        <v>13.7</v>
      </c>
      <c r="AK17" s="30">
        <f t="shared" si="1"/>
        <v>26.2</v>
      </c>
      <c r="AL17" s="30"/>
    </row>
    <row r="18" spans="1:38" ht="15.6" x14ac:dyDescent="0.3">
      <c r="A18" s="8">
        <f t="shared" si="2"/>
        <v>8</v>
      </c>
      <c r="B18" s="41" t="s">
        <v>86</v>
      </c>
      <c r="C18" s="116">
        <v>11</v>
      </c>
      <c r="D18" s="151">
        <v>20.2</v>
      </c>
      <c r="E18" s="10">
        <v>75</v>
      </c>
      <c r="F18" s="116">
        <v>20</v>
      </c>
      <c r="G18" s="226">
        <v>45</v>
      </c>
      <c r="H18" s="10">
        <v>80</v>
      </c>
      <c r="I18" s="9">
        <v>25</v>
      </c>
      <c r="J18" s="232">
        <v>50</v>
      </c>
      <c r="K18" s="179">
        <v>60</v>
      </c>
      <c r="L18" s="116">
        <v>25</v>
      </c>
      <c r="M18" s="233">
        <v>50</v>
      </c>
      <c r="N18" s="179">
        <v>100</v>
      </c>
      <c r="O18" s="116">
        <v>24</v>
      </c>
      <c r="P18" s="184">
        <v>46</v>
      </c>
      <c r="Q18" s="185">
        <v>87</v>
      </c>
      <c r="R18" s="9"/>
      <c r="S18" s="28"/>
      <c r="T18" s="28">
        <v>80</v>
      </c>
      <c r="U18" s="115"/>
      <c r="V18" s="118"/>
      <c r="W18" s="118">
        <v>75</v>
      </c>
      <c r="X18" s="116">
        <v>20</v>
      </c>
      <c r="Y18" s="233">
        <v>40</v>
      </c>
      <c r="Z18" s="233">
        <v>65</v>
      </c>
      <c r="AA18" s="116">
        <v>20</v>
      </c>
      <c r="AB18" s="233">
        <v>40</v>
      </c>
      <c r="AC18" s="28">
        <v>67</v>
      </c>
      <c r="AD18" s="116">
        <v>16.399999999999999</v>
      </c>
      <c r="AE18" s="9">
        <v>41.4</v>
      </c>
      <c r="AF18" s="9">
        <v>69.2</v>
      </c>
      <c r="AG18" s="115">
        <v>18</v>
      </c>
      <c r="AH18" s="173">
        <v>43</v>
      </c>
      <c r="AI18" s="9"/>
      <c r="AJ18" s="30">
        <f t="shared" si="0"/>
        <v>19.899999999999999</v>
      </c>
      <c r="AK18" s="30">
        <f t="shared" si="1"/>
        <v>41.7</v>
      </c>
      <c r="AL18" s="30"/>
    </row>
    <row r="19" spans="1:38" ht="15.6" x14ac:dyDescent="0.3">
      <c r="A19" s="8">
        <f t="shared" si="2"/>
        <v>9</v>
      </c>
      <c r="B19" s="42" t="s">
        <v>87</v>
      </c>
      <c r="C19" s="116">
        <v>12</v>
      </c>
      <c r="D19" s="151">
        <v>20.399999999999999</v>
      </c>
      <c r="E19" s="10">
        <v>74</v>
      </c>
      <c r="F19" s="116">
        <v>20</v>
      </c>
      <c r="G19" s="226">
        <v>46</v>
      </c>
      <c r="H19" s="10">
        <v>83</v>
      </c>
      <c r="I19" s="9">
        <v>25</v>
      </c>
      <c r="J19" s="232">
        <v>50</v>
      </c>
      <c r="K19" s="179">
        <v>60</v>
      </c>
      <c r="L19" s="116">
        <v>25</v>
      </c>
      <c r="M19" s="233">
        <v>50</v>
      </c>
      <c r="N19" s="179">
        <v>100</v>
      </c>
      <c r="O19" s="116">
        <v>23</v>
      </c>
      <c r="P19" s="184">
        <v>47</v>
      </c>
      <c r="Q19" s="185">
        <v>80</v>
      </c>
      <c r="R19" s="9"/>
      <c r="S19" s="28"/>
      <c r="T19" s="28">
        <v>80</v>
      </c>
      <c r="U19" s="115"/>
      <c r="V19" s="118"/>
      <c r="W19" s="118">
        <v>75</v>
      </c>
      <c r="X19" s="116">
        <v>20</v>
      </c>
      <c r="Y19" s="233">
        <v>40</v>
      </c>
      <c r="Z19" s="233">
        <v>65</v>
      </c>
      <c r="AA19" s="116">
        <v>20</v>
      </c>
      <c r="AB19" s="233">
        <v>40</v>
      </c>
      <c r="AC19" s="28">
        <v>70</v>
      </c>
      <c r="AD19" s="116">
        <v>16.600000000000001</v>
      </c>
      <c r="AE19" s="9">
        <v>40.299999999999997</v>
      </c>
      <c r="AF19" s="9">
        <v>67.900000000000006</v>
      </c>
      <c r="AG19" s="115">
        <v>25</v>
      </c>
      <c r="AH19" s="173">
        <v>45</v>
      </c>
      <c r="AI19" s="9"/>
      <c r="AJ19" s="30">
        <f t="shared" si="0"/>
        <v>20.7</v>
      </c>
      <c r="AK19" s="30">
        <f t="shared" si="1"/>
        <v>42.1</v>
      </c>
      <c r="AL19" s="30"/>
    </row>
    <row r="20" spans="1:38" ht="15.6" x14ac:dyDescent="0.3">
      <c r="A20" s="8">
        <f t="shared" si="2"/>
        <v>10</v>
      </c>
      <c r="B20" s="42" t="s">
        <v>88</v>
      </c>
      <c r="C20" s="116">
        <v>0</v>
      </c>
      <c r="D20" s="151">
        <v>0</v>
      </c>
      <c r="E20" s="345">
        <v>0</v>
      </c>
      <c r="F20" s="116">
        <v>20</v>
      </c>
      <c r="G20" s="226">
        <v>45</v>
      </c>
      <c r="H20" s="10">
        <v>80</v>
      </c>
      <c r="I20" s="9">
        <v>0</v>
      </c>
      <c r="J20" s="232">
        <v>5</v>
      </c>
      <c r="K20" s="179">
        <v>60</v>
      </c>
      <c r="L20" s="116">
        <v>25</v>
      </c>
      <c r="M20" s="233">
        <v>50</v>
      </c>
      <c r="N20" s="179">
        <v>100</v>
      </c>
      <c r="O20" s="116">
        <v>22</v>
      </c>
      <c r="P20" s="184">
        <v>44</v>
      </c>
      <c r="Q20" s="185">
        <v>77</v>
      </c>
      <c r="R20" s="9"/>
      <c r="S20" s="28"/>
      <c r="T20" s="28">
        <v>60</v>
      </c>
      <c r="U20" s="115"/>
      <c r="V20" s="118"/>
      <c r="W20" s="365">
        <v>0</v>
      </c>
      <c r="X20" s="116">
        <v>20</v>
      </c>
      <c r="Y20" s="233">
        <v>40</v>
      </c>
      <c r="Z20" s="233">
        <v>65</v>
      </c>
      <c r="AA20" s="116">
        <v>20</v>
      </c>
      <c r="AB20" s="233">
        <v>40</v>
      </c>
      <c r="AC20" s="28">
        <v>50</v>
      </c>
      <c r="AD20" s="116">
        <v>0</v>
      </c>
      <c r="AE20" s="9">
        <v>0</v>
      </c>
      <c r="AF20" s="9">
        <v>0</v>
      </c>
      <c r="AG20" s="115">
        <v>0</v>
      </c>
      <c r="AH20" s="173">
        <v>0</v>
      </c>
      <c r="AI20" s="362"/>
      <c r="AJ20" s="30">
        <f t="shared" si="0"/>
        <v>11.9</v>
      </c>
      <c r="AK20" s="30">
        <f t="shared" si="1"/>
        <v>24.9</v>
      </c>
      <c r="AL20" s="30"/>
    </row>
    <row r="21" spans="1:38" ht="15.6" x14ac:dyDescent="0.3">
      <c r="A21" s="8">
        <f t="shared" si="2"/>
        <v>11</v>
      </c>
      <c r="B21" s="42" t="s">
        <v>89</v>
      </c>
      <c r="C21" s="116">
        <v>0</v>
      </c>
      <c r="D21" s="151">
        <v>0</v>
      </c>
      <c r="E21" s="10">
        <v>68</v>
      </c>
      <c r="F21" s="116">
        <v>20</v>
      </c>
      <c r="G21" s="226">
        <v>45</v>
      </c>
      <c r="H21" s="10">
        <v>80</v>
      </c>
      <c r="I21" s="9">
        <v>10</v>
      </c>
      <c r="J21" s="232">
        <v>25</v>
      </c>
      <c r="K21" s="179">
        <v>60</v>
      </c>
      <c r="L21" s="116">
        <v>25</v>
      </c>
      <c r="M21" s="233">
        <v>50</v>
      </c>
      <c r="N21" s="179">
        <v>100</v>
      </c>
      <c r="O21" s="116">
        <v>23</v>
      </c>
      <c r="P21" s="184">
        <v>46</v>
      </c>
      <c r="Q21" s="185">
        <v>81</v>
      </c>
      <c r="R21" s="9"/>
      <c r="S21" s="28"/>
      <c r="T21" s="28">
        <v>80</v>
      </c>
      <c r="U21" s="115"/>
      <c r="V21" s="118"/>
      <c r="W21" s="365">
        <v>16</v>
      </c>
      <c r="X21" s="116">
        <v>20</v>
      </c>
      <c r="Y21" s="233">
        <v>40</v>
      </c>
      <c r="Z21" s="233">
        <v>65</v>
      </c>
      <c r="AA21" s="116">
        <v>20</v>
      </c>
      <c r="AB21" s="233">
        <v>40</v>
      </c>
      <c r="AC21" s="28">
        <v>67</v>
      </c>
      <c r="AD21" s="116">
        <v>0</v>
      </c>
      <c r="AE21" s="9">
        <v>0</v>
      </c>
      <c r="AF21" s="9">
        <v>59.8</v>
      </c>
      <c r="AG21" s="115">
        <v>0</v>
      </c>
      <c r="AH21" s="173">
        <v>8</v>
      </c>
      <c r="AI21" s="362"/>
      <c r="AJ21" s="30">
        <f t="shared" si="0"/>
        <v>13.1</v>
      </c>
      <c r="AK21" s="30">
        <f t="shared" si="1"/>
        <v>28.2</v>
      </c>
      <c r="AL21" s="30"/>
    </row>
    <row r="22" spans="1:38" ht="15.6" x14ac:dyDescent="0.3">
      <c r="A22" s="8">
        <f t="shared" si="2"/>
        <v>12</v>
      </c>
      <c r="B22" s="42" t="s">
        <v>91</v>
      </c>
      <c r="C22" s="9">
        <v>0</v>
      </c>
      <c r="D22" s="151">
        <v>3</v>
      </c>
      <c r="E22" s="345">
        <v>0</v>
      </c>
      <c r="F22" s="116">
        <v>20</v>
      </c>
      <c r="G22" s="226">
        <v>45</v>
      </c>
      <c r="H22" s="10">
        <v>80</v>
      </c>
      <c r="I22" s="9">
        <v>15</v>
      </c>
      <c r="J22" s="232">
        <v>20</v>
      </c>
      <c r="K22" s="179">
        <v>60</v>
      </c>
      <c r="L22" s="116">
        <v>25</v>
      </c>
      <c r="M22" s="233">
        <v>50</v>
      </c>
      <c r="N22" s="179">
        <v>100</v>
      </c>
      <c r="O22" s="9">
        <v>23</v>
      </c>
      <c r="P22" s="185">
        <v>46</v>
      </c>
      <c r="Q22" s="185">
        <v>84</v>
      </c>
      <c r="R22" s="9"/>
      <c r="S22" s="28"/>
      <c r="T22" s="28">
        <v>70</v>
      </c>
      <c r="U22" s="116"/>
      <c r="V22" s="118"/>
      <c r="W22" s="365">
        <v>6</v>
      </c>
      <c r="X22" s="116">
        <v>20</v>
      </c>
      <c r="Y22" s="233">
        <v>40</v>
      </c>
      <c r="Z22" s="233">
        <v>65</v>
      </c>
      <c r="AA22" s="116">
        <v>20</v>
      </c>
      <c r="AB22" s="233">
        <v>40</v>
      </c>
      <c r="AC22" s="28">
        <v>50</v>
      </c>
      <c r="AD22" s="116">
        <v>7.8</v>
      </c>
      <c r="AE22" s="9">
        <v>7.8</v>
      </c>
      <c r="AF22" s="9">
        <v>45</v>
      </c>
      <c r="AG22" s="116">
        <v>0</v>
      </c>
      <c r="AH22" s="173">
        <v>3</v>
      </c>
      <c r="AI22" s="362"/>
      <c r="AJ22" s="30">
        <f t="shared" si="0"/>
        <v>14.5</v>
      </c>
      <c r="AK22" s="30">
        <f t="shared" si="1"/>
        <v>28.3</v>
      </c>
      <c r="AL22" s="30"/>
    </row>
    <row r="23" spans="1:38" ht="15.6" x14ac:dyDescent="0.3">
      <c r="A23" s="8">
        <f t="shared" si="2"/>
        <v>13</v>
      </c>
      <c r="B23" s="42" t="s">
        <v>92</v>
      </c>
      <c r="C23" s="9">
        <v>0</v>
      </c>
      <c r="D23" s="151">
        <v>0</v>
      </c>
      <c r="E23" s="345">
        <v>22</v>
      </c>
      <c r="F23" s="116">
        <v>20</v>
      </c>
      <c r="G23" s="226">
        <v>44</v>
      </c>
      <c r="H23" s="10">
        <v>79</v>
      </c>
      <c r="I23" s="9">
        <v>20</v>
      </c>
      <c r="J23" s="232">
        <v>40</v>
      </c>
      <c r="K23" s="179">
        <v>60</v>
      </c>
      <c r="L23" s="116">
        <v>25</v>
      </c>
      <c r="M23" s="233">
        <v>50</v>
      </c>
      <c r="N23" s="179">
        <v>100</v>
      </c>
      <c r="O23" s="9">
        <v>23</v>
      </c>
      <c r="P23" s="184">
        <v>46</v>
      </c>
      <c r="Q23" s="185">
        <v>80</v>
      </c>
      <c r="R23" s="9"/>
      <c r="S23" s="28"/>
      <c r="T23" s="28">
        <v>70</v>
      </c>
      <c r="U23" s="116"/>
      <c r="V23" s="118"/>
      <c r="W23" s="365">
        <v>6</v>
      </c>
      <c r="X23" s="116">
        <v>20</v>
      </c>
      <c r="Y23" s="233">
        <v>40</v>
      </c>
      <c r="Z23" s="233">
        <v>65</v>
      </c>
      <c r="AA23" s="116">
        <v>20</v>
      </c>
      <c r="AB23" s="233">
        <v>40</v>
      </c>
      <c r="AC23" s="28">
        <v>50</v>
      </c>
      <c r="AD23" s="116">
        <v>0</v>
      </c>
      <c r="AE23" s="9">
        <v>0</v>
      </c>
      <c r="AF23" s="9">
        <v>45</v>
      </c>
      <c r="AG23" s="116">
        <v>3</v>
      </c>
      <c r="AH23" s="173">
        <v>6</v>
      </c>
      <c r="AI23" s="362"/>
      <c r="AJ23" s="30">
        <f t="shared" si="0"/>
        <v>14.6</v>
      </c>
      <c r="AK23" s="30">
        <f t="shared" si="1"/>
        <v>29.6</v>
      </c>
      <c r="AL23" s="30"/>
    </row>
    <row r="24" spans="1:38" ht="15.6" x14ac:dyDescent="0.3">
      <c r="A24" s="8">
        <f t="shared" si="2"/>
        <v>14</v>
      </c>
      <c r="B24" s="110" t="s">
        <v>90</v>
      </c>
      <c r="C24" s="9"/>
      <c r="D24" s="157"/>
      <c r="E24" s="10"/>
      <c r="F24" s="9"/>
      <c r="G24" s="9"/>
      <c r="H24" s="10"/>
      <c r="I24" s="9"/>
      <c r="J24" s="9"/>
      <c r="K24" s="10"/>
      <c r="L24" s="116"/>
      <c r="M24" s="28"/>
      <c r="N24" s="10"/>
      <c r="O24" s="9"/>
      <c r="P24" s="28"/>
      <c r="Q24" s="28"/>
      <c r="R24" s="9"/>
      <c r="S24" s="28"/>
      <c r="T24" s="28"/>
      <c r="U24" s="116"/>
      <c r="V24" s="118"/>
      <c r="W24" s="118"/>
      <c r="X24" s="9"/>
      <c r="Y24" s="28"/>
      <c r="Z24" s="28"/>
      <c r="AA24" s="9"/>
      <c r="AB24" s="28"/>
      <c r="AC24" s="28"/>
      <c r="AD24" s="116"/>
      <c r="AE24" s="9"/>
      <c r="AF24" s="9"/>
      <c r="AG24" s="9"/>
      <c r="AH24" s="9"/>
      <c r="AI24" s="9"/>
      <c r="AJ24" s="30"/>
      <c r="AK24" s="30"/>
      <c r="AL24" s="30" t="s">
        <v>359</v>
      </c>
    </row>
    <row r="25" spans="1:38" ht="31.2" customHeight="1" x14ac:dyDescent="0.3">
      <c r="A25" s="547" t="s">
        <v>10</v>
      </c>
      <c r="B25" s="54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7"/>
      <c r="AE25" s="47"/>
      <c r="AF25" s="47"/>
      <c r="AG25" s="47"/>
      <c r="AH25" s="47"/>
      <c r="AI25" s="47"/>
      <c r="AJ25" s="14"/>
      <c r="AK25" s="14"/>
      <c r="AL25" s="14"/>
    </row>
    <row r="26" spans="1:38" x14ac:dyDescent="0.3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/>
      <c r="AK26" s="4"/>
      <c r="AL26" s="4"/>
    </row>
    <row r="27" spans="1:38" x14ac:dyDescent="0.3">
      <c r="A27" s="3"/>
      <c r="B27" s="6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"/>
      <c r="AK27" s="4"/>
      <c r="AL27" s="4"/>
    </row>
    <row r="28" spans="1:38" x14ac:dyDescent="0.3">
      <c r="A28" s="3"/>
      <c r="B28" s="6"/>
      <c r="C28" s="3"/>
      <c r="D28" s="3"/>
      <c r="E28" s="3"/>
      <c r="F28" s="3" t="s">
        <v>12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 t="s">
        <v>13</v>
      </c>
      <c r="R28" s="3"/>
      <c r="T28" s="3"/>
      <c r="U28" s="3"/>
      <c r="V28" s="3"/>
      <c r="W28" s="3"/>
      <c r="X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"/>
      <c r="AK28" s="4"/>
      <c r="AL28" s="4"/>
    </row>
  </sheetData>
  <protectedRanges>
    <protectedRange sqref="B11:B24" name="Диапазон1"/>
  </protectedRanges>
  <sortState ref="B11:B24">
    <sortCondition ref="B11"/>
  </sortState>
  <mergeCells count="31">
    <mergeCell ref="AJ8:AL9"/>
    <mergeCell ref="I9:K9"/>
    <mergeCell ref="L9:N9"/>
    <mergeCell ref="O9:Q9"/>
    <mergeCell ref="R9:T9"/>
    <mergeCell ref="X9:Z9"/>
    <mergeCell ref="AA9:AC9"/>
    <mergeCell ref="R8:T8"/>
    <mergeCell ref="X8:Z8"/>
    <mergeCell ref="AA8:AC8"/>
    <mergeCell ref="I8:K8"/>
    <mergeCell ref="AD9:AF9"/>
    <mergeCell ref="AG9:AI9"/>
    <mergeCell ref="L8:N8"/>
    <mergeCell ref="O8:Q8"/>
    <mergeCell ref="AD8:AF8"/>
    <mergeCell ref="A1:AL1"/>
    <mergeCell ref="A2:AL2"/>
    <mergeCell ref="A3:O3"/>
    <mergeCell ref="A4:O4"/>
    <mergeCell ref="A5:O5"/>
    <mergeCell ref="A25:B25"/>
    <mergeCell ref="A8:A9"/>
    <mergeCell ref="B8:B9"/>
    <mergeCell ref="AG8:AI8"/>
    <mergeCell ref="C8:E8"/>
    <mergeCell ref="C9:E9"/>
    <mergeCell ref="F8:H8"/>
    <mergeCell ref="F9:H9"/>
    <mergeCell ref="U8:W8"/>
    <mergeCell ref="U9:W9"/>
  </mergeCells>
  <pageMargins left="0.24" right="0.21" top="0.28000000000000003" bottom="0.17" header="0.3" footer="0.3"/>
  <pageSetup paperSize="9" scale="7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view="pageBreakPreview" topLeftCell="A4" zoomScale="90" zoomScaleNormal="100" zoomScaleSheetLayoutView="90" workbookViewId="0">
      <selection activeCell="AF22" sqref="AF22"/>
    </sheetView>
  </sheetViews>
  <sheetFormatPr defaultRowHeight="14.4" x14ac:dyDescent="0.3"/>
  <cols>
    <col min="1" max="1" width="3.44140625" customWidth="1"/>
    <col min="2" max="2" width="33.6640625" customWidth="1"/>
    <col min="3" max="3" width="4.44140625" customWidth="1"/>
    <col min="4" max="4" width="4.33203125" customWidth="1"/>
    <col min="5" max="5" width="4.44140625" customWidth="1"/>
    <col min="6" max="6" width="4.33203125" customWidth="1"/>
    <col min="7" max="7" width="4" customWidth="1"/>
    <col min="8" max="8" width="4.33203125" customWidth="1"/>
    <col min="9" max="9" width="4.44140625" customWidth="1"/>
    <col min="10" max="16" width="4.33203125" customWidth="1"/>
    <col min="17" max="17" width="4.44140625" customWidth="1"/>
    <col min="18" max="18" width="4.109375" customWidth="1"/>
    <col min="19" max="21" width="4.33203125" customWidth="1"/>
    <col min="22" max="22" width="4.109375" style="66" customWidth="1"/>
    <col min="23" max="23" width="4.6640625" customWidth="1"/>
    <col min="24" max="24" width="4" customWidth="1"/>
    <col min="25" max="25" width="4.109375" style="66" customWidth="1"/>
    <col min="26" max="37" width="4.6640625" customWidth="1"/>
    <col min="38" max="38" width="5.88671875" customWidth="1"/>
  </cols>
  <sheetData>
    <row r="1" spans="1:38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</row>
    <row r="2" spans="1:38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8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"/>
      <c r="N3" s="1"/>
      <c r="O3" s="1"/>
      <c r="P3" s="1"/>
      <c r="Q3" s="1"/>
      <c r="R3" s="1"/>
      <c r="S3" s="1"/>
      <c r="T3" s="1"/>
      <c r="U3" s="1"/>
      <c r="V3" s="62"/>
      <c r="W3" s="1"/>
      <c r="X3" s="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8" ht="15.6" x14ac:dyDescent="0.3">
      <c r="A4" s="554" t="s">
        <v>27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3"/>
      <c r="N4" s="3"/>
      <c r="O4" s="3"/>
      <c r="P4" s="3"/>
      <c r="Q4" s="3"/>
      <c r="R4" s="3"/>
      <c r="S4" s="3"/>
      <c r="T4" s="3"/>
      <c r="U4" s="3"/>
      <c r="V4" s="63"/>
      <c r="W4" s="3"/>
      <c r="X4" s="3"/>
      <c r="Y4" s="6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  <c r="AL4" s="4"/>
    </row>
    <row r="5" spans="1:38" ht="15.6" x14ac:dyDescent="0.3">
      <c r="A5" s="554" t="s">
        <v>240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"/>
      <c r="N5" s="3"/>
      <c r="O5" s="3"/>
      <c r="P5" s="3"/>
      <c r="Q5" s="3"/>
      <c r="R5" s="3"/>
      <c r="S5" s="3"/>
      <c r="T5" s="3"/>
      <c r="U5" s="3"/>
      <c r="V5" s="63"/>
      <c r="W5" s="3"/>
      <c r="X5" s="3"/>
      <c r="Y5" s="6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  <c r="AL5" s="4"/>
    </row>
    <row r="6" spans="1:38" ht="15.6" x14ac:dyDescent="0.3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"/>
      <c r="N6" s="3"/>
      <c r="O6" s="3"/>
      <c r="P6" s="3"/>
      <c r="Q6" s="3"/>
      <c r="R6" s="3"/>
      <c r="S6" s="3"/>
      <c r="T6" s="3"/>
      <c r="U6" s="131"/>
      <c r="V6" s="64"/>
      <c r="W6" s="131"/>
      <c r="X6" s="95"/>
      <c r="Y6" s="64"/>
      <c r="Z6" s="95"/>
      <c r="AA6" s="55"/>
      <c r="AB6" s="55"/>
      <c r="AC6" s="55"/>
      <c r="AD6" s="55"/>
      <c r="AE6" s="55"/>
      <c r="AF6" s="55"/>
      <c r="AG6" s="55"/>
      <c r="AH6" s="55"/>
      <c r="AI6" s="55"/>
      <c r="AJ6" s="4"/>
      <c r="AK6" s="4"/>
      <c r="AL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3"/>
      <c r="W7" s="3"/>
      <c r="X7" s="3"/>
      <c r="Y7" s="6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  <c r="AL7" s="4"/>
    </row>
    <row r="8" spans="1:38" ht="70.95" customHeight="1" x14ac:dyDescent="0.3">
      <c r="A8" s="549" t="s">
        <v>3</v>
      </c>
      <c r="B8" s="551" t="s">
        <v>4</v>
      </c>
      <c r="C8" s="524" t="s">
        <v>45</v>
      </c>
      <c r="D8" s="524"/>
      <c r="E8" s="524"/>
      <c r="F8" s="524" t="s">
        <v>46</v>
      </c>
      <c r="G8" s="524"/>
      <c r="H8" s="524"/>
      <c r="I8" s="524" t="s">
        <v>47</v>
      </c>
      <c r="J8" s="524"/>
      <c r="K8" s="524"/>
      <c r="L8" s="503" t="s">
        <v>520</v>
      </c>
      <c r="M8" s="503"/>
      <c r="N8" s="503"/>
      <c r="O8" s="524" t="s">
        <v>48</v>
      </c>
      <c r="P8" s="524"/>
      <c r="Q8" s="524"/>
      <c r="R8" s="504" t="s">
        <v>55</v>
      </c>
      <c r="S8" s="504"/>
      <c r="T8" s="504"/>
      <c r="U8" s="517" t="s">
        <v>49</v>
      </c>
      <c r="V8" s="517"/>
      <c r="W8" s="517"/>
      <c r="X8" s="517" t="s">
        <v>314</v>
      </c>
      <c r="Y8" s="517"/>
      <c r="Z8" s="517"/>
      <c r="AA8" s="517" t="s">
        <v>51</v>
      </c>
      <c r="AB8" s="517"/>
      <c r="AC8" s="517"/>
      <c r="AD8" s="526" t="s">
        <v>52</v>
      </c>
      <c r="AE8" s="527"/>
      <c r="AF8" s="528"/>
      <c r="AG8" s="517" t="s">
        <v>53</v>
      </c>
      <c r="AH8" s="517"/>
      <c r="AI8" s="517"/>
      <c r="AJ8" s="555" t="s">
        <v>5</v>
      </c>
      <c r="AK8" s="556"/>
      <c r="AL8" s="557"/>
    </row>
    <row r="9" spans="1:38" ht="28.95" customHeight="1" x14ac:dyDescent="0.3">
      <c r="A9" s="550"/>
      <c r="B9" s="552"/>
      <c r="C9" s="541" t="s">
        <v>342</v>
      </c>
      <c r="D9" s="542"/>
      <c r="E9" s="543"/>
      <c r="F9" s="541" t="s">
        <v>331</v>
      </c>
      <c r="G9" s="542"/>
      <c r="H9" s="543"/>
      <c r="I9" s="541" t="s">
        <v>343</v>
      </c>
      <c r="J9" s="542"/>
      <c r="K9" s="543"/>
      <c r="L9" s="541" t="s">
        <v>344</v>
      </c>
      <c r="M9" s="542"/>
      <c r="N9" s="543"/>
      <c r="O9" s="497" t="s">
        <v>345</v>
      </c>
      <c r="P9" s="498"/>
      <c r="Q9" s="499"/>
      <c r="R9" s="500" t="s">
        <v>341</v>
      </c>
      <c r="S9" s="501"/>
      <c r="T9" s="502"/>
      <c r="U9" s="504" t="s">
        <v>341</v>
      </c>
      <c r="V9" s="504"/>
      <c r="W9" s="504"/>
      <c r="X9" s="526" t="s">
        <v>346</v>
      </c>
      <c r="Y9" s="527"/>
      <c r="Z9" s="528"/>
      <c r="AA9" s="500" t="s">
        <v>347</v>
      </c>
      <c r="AB9" s="501"/>
      <c r="AC9" s="502"/>
      <c r="AD9" s="500" t="s">
        <v>338</v>
      </c>
      <c r="AE9" s="501"/>
      <c r="AF9" s="502"/>
      <c r="AG9" s="526" t="s">
        <v>341</v>
      </c>
      <c r="AH9" s="527"/>
      <c r="AI9" s="528"/>
      <c r="AJ9" s="558"/>
      <c r="AK9" s="559"/>
      <c r="AL9" s="560"/>
    </row>
    <row r="10" spans="1:38" ht="61.95" customHeight="1" x14ac:dyDescent="0.3">
      <c r="A10" s="56"/>
      <c r="B10" s="56"/>
      <c r="C10" s="97" t="s">
        <v>6</v>
      </c>
      <c r="D10" s="97" t="s">
        <v>7</v>
      </c>
      <c r="E10" s="97" t="s">
        <v>8</v>
      </c>
      <c r="F10" s="97" t="s">
        <v>6</v>
      </c>
      <c r="G10" s="97" t="s">
        <v>7</v>
      </c>
      <c r="H10" s="97" t="s">
        <v>8</v>
      </c>
      <c r="I10" s="97" t="s">
        <v>6</v>
      </c>
      <c r="J10" s="97" t="s">
        <v>7</v>
      </c>
      <c r="K10" s="97" t="s">
        <v>8</v>
      </c>
      <c r="L10" s="97" t="s">
        <v>6</v>
      </c>
      <c r="M10" s="97" t="s">
        <v>7</v>
      </c>
      <c r="N10" s="97" t="s">
        <v>8</v>
      </c>
      <c r="O10" s="97" t="s">
        <v>6</v>
      </c>
      <c r="P10" s="97" t="s">
        <v>7</v>
      </c>
      <c r="Q10" s="97" t="s">
        <v>8</v>
      </c>
      <c r="R10" s="97" t="s">
        <v>50</v>
      </c>
      <c r="S10" s="97" t="s">
        <v>43</v>
      </c>
      <c r="T10" s="97" t="s">
        <v>8</v>
      </c>
      <c r="U10" s="132" t="s">
        <v>50</v>
      </c>
      <c r="V10" s="132" t="s">
        <v>43</v>
      </c>
      <c r="W10" s="132" t="s">
        <v>8</v>
      </c>
      <c r="X10" s="97" t="s">
        <v>6</v>
      </c>
      <c r="Y10" s="97" t="s">
        <v>7</v>
      </c>
      <c r="Z10" s="97" t="s">
        <v>8</v>
      </c>
      <c r="AA10" s="97" t="s">
        <v>6</v>
      </c>
      <c r="AB10" s="97" t="s">
        <v>7</v>
      </c>
      <c r="AC10" s="97" t="s">
        <v>9</v>
      </c>
      <c r="AD10" s="97" t="s">
        <v>6</v>
      </c>
      <c r="AE10" s="97" t="s">
        <v>7</v>
      </c>
      <c r="AF10" s="97" t="s">
        <v>9</v>
      </c>
      <c r="AG10" s="97" t="s">
        <v>6</v>
      </c>
      <c r="AH10" s="97" t="s">
        <v>7</v>
      </c>
      <c r="AI10" s="97" t="s">
        <v>9</v>
      </c>
      <c r="AJ10" s="56" t="s">
        <v>6</v>
      </c>
      <c r="AK10" s="56" t="s">
        <v>7</v>
      </c>
      <c r="AL10" s="56" t="s">
        <v>9</v>
      </c>
    </row>
    <row r="11" spans="1:38" ht="15.6" x14ac:dyDescent="0.3">
      <c r="A11" s="8">
        <v>1</v>
      </c>
      <c r="B11" s="42" t="s">
        <v>93</v>
      </c>
      <c r="C11" s="116">
        <v>0</v>
      </c>
      <c r="D11" s="151">
        <v>0</v>
      </c>
      <c r="E11" s="345">
        <v>0</v>
      </c>
      <c r="F11" s="9">
        <v>20</v>
      </c>
      <c r="G11" s="227">
        <v>43</v>
      </c>
      <c r="H11" s="10">
        <v>75</v>
      </c>
      <c r="I11" s="9">
        <v>0</v>
      </c>
      <c r="J11" s="233">
        <v>0</v>
      </c>
      <c r="K11" s="10">
        <v>60</v>
      </c>
      <c r="L11" s="116">
        <v>25</v>
      </c>
      <c r="M11" s="230">
        <v>46</v>
      </c>
      <c r="N11" s="28">
        <v>95</v>
      </c>
      <c r="O11" s="116">
        <v>24</v>
      </c>
      <c r="P11" s="186">
        <v>46</v>
      </c>
      <c r="Q11" s="28">
        <v>70</v>
      </c>
      <c r="R11" s="9"/>
      <c r="S11" s="28"/>
      <c r="T11" s="28">
        <v>55</v>
      </c>
      <c r="U11" s="116"/>
      <c r="V11" s="52"/>
      <c r="W11" s="365">
        <v>0</v>
      </c>
      <c r="X11" s="9">
        <v>20</v>
      </c>
      <c r="Y11" s="52">
        <v>40</v>
      </c>
      <c r="Z11" s="28">
        <v>65</v>
      </c>
      <c r="AA11" s="9">
        <v>20</v>
      </c>
      <c r="AB11" s="9">
        <v>20</v>
      </c>
      <c r="AC11" s="9">
        <v>50</v>
      </c>
      <c r="AD11" s="116">
        <v>0</v>
      </c>
      <c r="AE11" s="232">
        <v>0</v>
      </c>
      <c r="AF11" s="9">
        <v>0</v>
      </c>
      <c r="AG11" s="116">
        <v>0</v>
      </c>
      <c r="AH11" s="174">
        <v>0</v>
      </c>
      <c r="AI11" s="362"/>
      <c r="AJ11" s="30">
        <f>ROUND((C11+F11+I11+L11+O11+X11+AA11+AD11+AG11)/9,1)</f>
        <v>12.1</v>
      </c>
      <c r="AK11" s="30">
        <f>ROUND((D11+G11+J11+M11+P11+Y11+AB11+AE11+AH11)/9,1)</f>
        <v>21.7</v>
      </c>
      <c r="AL11" s="30"/>
    </row>
    <row r="12" spans="1:38" ht="15.6" x14ac:dyDescent="0.3">
      <c r="A12" s="8">
        <f t="shared" ref="A12:A21" si="0">A11+1</f>
        <v>2</v>
      </c>
      <c r="B12" s="42" t="s">
        <v>94</v>
      </c>
      <c r="C12" s="116">
        <v>12.5</v>
      </c>
      <c r="D12" s="151">
        <v>23.5</v>
      </c>
      <c r="E12" s="10">
        <v>80</v>
      </c>
      <c r="F12" s="116">
        <v>20</v>
      </c>
      <c r="G12" s="227">
        <v>45</v>
      </c>
      <c r="H12" s="10">
        <v>80</v>
      </c>
      <c r="I12" s="9">
        <v>25</v>
      </c>
      <c r="J12" s="233">
        <v>50</v>
      </c>
      <c r="K12" s="179">
        <v>60</v>
      </c>
      <c r="L12" s="116">
        <v>25</v>
      </c>
      <c r="M12" s="230">
        <v>46</v>
      </c>
      <c r="N12" s="28">
        <v>95</v>
      </c>
      <c r="O12" s="116">
        <v>22</v>
      </c>
      <c r="P12" s="186">
        <v>46</v>
      </c>
      <c r="Q12" s="187">
        <v>87</v>
      </c>
      <c r="R12" s="9"/>
      <c r="S12" s="28"/>
      <c r="T12" s="28">
        <v>95</v>
      </c>
      <c r="U12" s="116"/>
      <c r="V12" s="52"/>
      <c r="W12" s="118">
        <v>85</v>
      </c>
      <c r="X12" s="116">
        <v>20</v>
      </c>
      <c r="Y12" s="235">
        <v>40</v>
      </c>
      <c r="Z12" s="233">
        <v>65</v>
      </c>
      <c r="AA12" s="116">
        <v>20</v>
      </c>
      <c r="AB12" s="232">
        <v>40</v>
      </c>
      <c r="AC12" s="9">
        <v>70</v>
      </c>
      <c r="AD12" s="123" t="s">
        <v>360</v>
      </c>
      <c r="AE12" s="232">
        <v>44.4</v>
      </c>
      <c r="AF12" s="9">
        <v>67</v>
      </c>
      <c r="AG12" s="116">
        <v>25</v>
      </c>
      <c r="AH12" s="174">
        <v>50</v>
      </c>
      <c r="AI12" s="9"/>
      <c r="AJ12" s="30">
        <f t="shared" ref="AJ12:AJ21" si="1">ROUND((C12+F12+I12+L12+O12+X12+AA12+AD12+AG12)/9,1)</f>
        <v>21</v>
      </c>
      <c r="AK12" s="30">
        <f t="shared" ref="AK12:AK21" si="2">ROUND((D12+G12+J12+M12+P12+Y12+AB12+AE12+AH12)/9,1)</f>
        <v>42.8</v>
      </c>
      <c r="AL12" s="30"/>
    </row>
    <row r="13" spans="1:38" ht="15.6" x14ac:dyDescent="0.3">
      <c r="A13" s="8">
        <f t="shared" si="0"/>
        <v>3</v>
      </c>
      <c r="B13" s="42" t="s">
        <v>95</v>
      </c>
      <c r="C13" s="116">
        <v>11.5</v>
      </c>
      <c r="D13" s="151">
        <v>11.5</v>
      </c>
      <c r="E13" s="345">
        <v>53</v>
      </c>
      <c r="F13" s="116">
        <v>20</v>
      </c>
      <c r="G13" s="227">
        <v>43</v>
      </c>
      <c r="H13" s="10">
        <v>75</v>
      </c>
      <c r="I13" s="9">
        <v>20</v>
      </c>
      <c r="J13" s="233">
        <v>40</v>
      </c>
      <c r="K13" s="179">
        <v>60</v>
      </c>
      <c r="L13" s="116">
        <v>25</v>
      </c>
      <c r="M13" s="230">
        <v>47</v>
      </c>
      <c r="N13" s="28">
        <v>98</v>
      </c>
      <c r="O13" s="116">
        <v>24</v>
      </c>
      <c r="P13" s="186">
        <v>47</v>
      </c>
      <c r="Q13" s="187">
        <v>80</v>
      </c>
      <c r="R13" s="9"/>
      <c r="S13" s="28"/>
      <c r="T13" s="28">
        <v>95</v>
      </c>
      <c r="U13" s="116"/>
      <c r="V13" s="52"/>
      <c r="W13" s="118">
        <v>65</v>
      </c>
      <c r="X13" s="116">
        <v>20</v>
      </c>
      <c r="Y13" s="235">
        <v>40</v>
      </c>
      <c r="Z13" s="233">
        <v>65</v>
      </c>
      <c r="AA13" s="116">
        <v>20</v>
      </c>
      <c r="AB13" s="232">
        <v>40</v>
      </c>
      <c r="AC13" s="9">
        <v>53</v>
      </c>
      <c r="AD13" s="116">
        <v>13.6</v>
      </c>
      <c r="AE13" s="232">
        <v>32.299999999999997</v>
      </c>
      <c r="AF13" s="9">
        <v>65</v>
      </c>
      <c r="AG13" s="116">
        <v>18</v>
      </c>
      <c r="AH13" s="174">
        <v>39</v>
      </c>
      <c r="AI13" s="9"/>
      <c r="AJ13" s="30">
        <f t="shared" si="1"/>
        <v>19.100000000000001</v>
      </c>
      <c r="AK13" s="30">
        <f t="shared" si="2"/>
        <v>37.799999999999997</v>
      </c>
      <c r="AL13" s="30"/>
    </row>
    <row r="14" spans="1:38" ht="15.6" x14ac:dyDescent="0.3">
      <c r="A14" s="8">
        <f t="shared" si="0"/>
        <v>4</v>
      </c>
      <c r="B14" s="42" t="s">
        <v>96</v>
      </c>
      <c r="C14" s="116">
        <v>7</v>
      </c>
      <c r="D14" s="151">
        <v>7</v>
      </c>
      <c r="E14" s="345">
        <v>16</v>
      </c>
      <c r="F14" s="116">
        <v>20</v>
      </c>
      <c r="G14" s="227">
        <v>43</v>
      </c>
      <c r="H14" s="10">
        <v>75</v>
      </c>
      <c r="I14" s="9">
        <v>10</v>
      </c>
      <c r="J14" s="233">
        <v>20</v>
      </c>
      <c r="K14" s="179">
        <v>60</v>
      </c>
      <c r="L14" s="116">
        <v>25</v>
      </c>
      <c r="M14" s="230">
        <v>47</v>
      </c>
      <c r="N14" s="28">
        <v>98</v>
      </c>
      <c r="O14" s="116">
        <v>23</v>
      </c>
      <c r="P14" s="186">
        <v>47</v>
      </c>
      <c r="Q14" s="187">
        <v>79</v>
      </c>
      <c r="R14" s="9"/>
      <c r="S14" s="28"/>
      <c r="T14" s="28">
        <v>75</v>
      </c>
      <c r="U14" s="116"/>
      <c r="V14" s="52"/>
      <c r="W14" s="118">
        <v>55</v>
      </c>
      <c r="X14" s="116">
        <v>20</v>
      </c>
      <c r="Y14" s="235">
        <v>40</v>
      </c>
      <c r="Z14" s="233">
        <v>65</v>
      </c>
      <c r="AA14" s="116">
        <v>20</v>
      </c>
      <c r="AB14" s="232">
        <v>40</v>
      </c>
      <c r="AC14" s="9">
        <v>67</v>
      </c>
      <c r="AD14" s="116">
        <v>0</v>
      </c>
      <c r="AE14" s="232">
        <v>2.5</v>
      </c>
      <c r="AF14" s="9">
        <v>45</v>
      </c>
      <c r="AG14" s="116">
        <v>3</v>
      </c>
      <c r="AH14" s="174">
        <v>14</v>
      </c>
      <c r="AI14" s="9"/>
      <c r="AJ14" s="30">
        <f t="shared" si="1"/>
        <v>14.2</v>
      </c>
      <c r="AK14" s="30">
        <f t="shared" si="2"/>
        <v>28.9</v>
      </c>
      <c r="AL14" s="30"/>
    </row>
    <row r="15" spans="1:38" ht="15.6" x14ac:dyDescent="0.3">
      <c r="A15" s="8">
        <f t="shared" si="0"/>
        <v>5</v>
      </c>
      <c r="B15" s="42" t="s">
        <v>97</v>
      </c>
      <c r="C15" s="116">
        <v>0</v>
      </c>
      <c r="D15" s="151">
        <v>7</v>
      </c>
      <c r="E15" s="345">
        <v>7</v>
      </c>
      <c r="F15" s="116">
        <v>20</v>
      </c>
      <c r="G15" s="227">
        <v>45</v>
      </c>
      <c r="H15" s="10">
        <v>80</v>
      </c>
      <c r="I15" s="9">
        <v>5</v>
      </c>
      <c r="J15" s="233">
        <v>15</v>
      </c>
      <c r="K15" s="179">
        <v>60</v>
      </c>
      <c r="L15" s="116">
        <v>25</v>
      </c>
      <c r="M15" s="230">
        <v>44</v>
      </c>
      <c r="N15" s="28">
        <v>90</v>
      </c>
      <c r="O15" s="116">
        <v>22</v>
      </c>
      <c r="P15" s="186">
        <v>44</v>
      </c>
      <c r="Q15" s="187">
        <v>76</v>
      </c>
      <c r="R15" s="9"/>
      <c r="S15" s="28"/>
      <c r="T15" s="28">
        <v>65</v>
      </c>
      <c r="U15" s="116"/>
      <c r="V15" s="52"/>
      <c r="W15" s="365">
        <v>10</v>
      </c>
      <c r="X15" s="116">
        <v>20</v>
      </c>
      <c r="Y15" s="235">
        <v>40</v>
      </c>
      <c r="Z15" s="233">
        <v>65</v>
      </c>
      <c r="AA15" s="116">
        <v>20</v>
      </c>
      <c r="AB15" s="232">
        <v>40</v>
      </c>
      <c r="AC15" s="9">
        <v>50</v>
      </c>
      <c r="AD15" s="116">
        <v>0</v>
      </c>
      <c r="AE15" s="232">
        <v>0</v>
      </c>
      <c r="AF15" s="9">
        <v>45</v>
      </c>
      <c r="AG15" s="116">
        <v>3</v>
      </c>
      <c r="AH15" s="174">
        <v>8</v>
      </c>
      <c r="AI15" s="362"/>
      <c r="AJ15" s="30">
        <f t="shared" si="1"/>
        <v>12.8</v>
      </c>
      <c r="AK15" s="30">
        <f t="shared" si="2"/>
        <v>27</v>
      </c>
      <c r="AL15" s="30"/>
    </row>
    <row r="16" spans="1:38" ht="15.6" x14ac:dyDescent="0.3">
      <c r="A16" s="8">
        <f t="shared" si="0"/>
        <v>6</v>
      </c>
      <c r="B16" s="42" t="s">
        <v>98</v>
      </c>
      <c r="C16" s="116">
        <v>0</v>
      </c>
      <c r="D16" s="151">
        <v>0</v>
      </c>
      <c r="E16" s="345">
        <v>0</v>
      </c>
      <c r="F16" s="116">
        <v>20</v>
      </c>
      <c r="G16" s="227">
        <v>45</v>
      </c>
      <c r="H16" s="10">
        <v>80</v>
      </c>
      <c r="I16" s="9">
        <v>5</v>
      </c>
      <c r="J16" s="233">
        <v>5</v>
      </c>
      <c r="K16" s="179">
        <v>60</v>
      </c>
      <c r="L16" s="116">
        <v>25</v>
      </c>
      <c r="M16" s="230">
        <v>48</v>
      </c>
      <c r="N16" s="28">
        <v>98</v>
      </c>
      <c r="O16" s="116">
        <v>24</v>
      </c>
      <c r="P16" s="186">
        <v>48</v>
      </c>
      <c r="Q16" s="187">
        <v>87</v>
      </c>
      <c r="R16" s="9"/>
      <c r="S16" s="28"/>
      <c r="T16" s="28">
        <v>55</v>
      </c>
      <c r="U16" s="116"/>
      <c r="V16" s="52"/>
      <c r="W16" s="118">
        <v>55</v>
      </c>
      <c r="X16" s="116">
        <v>20</v>
      </c>
      <c r="Y16" s="235">
        <v>40</v>
      </c>
      <c r="Z16" s="233">
        <v>65</v>
      </c>
      <c r="AA16" s="116">
        <v>20</v>
      </c>
      <c r="AB16" s="232">
        <v>40</v>
      </c>
      <c r="AC16" s="9">
        <v>50</v>
      </c>
      <c r="AD16" s="116">
        <v>0</v>
      </c>
      <c r="AE16" s="232">
        <v>0</v>
      </c>
      <c r="AF16" s="9">
        <v>45</v>
      </c>
      <c r="AG16" s="116">
        <v>3</v>
      </c>
      <c r="AH16" s="174">
        <v>6</v>
      </c>
      <c r="AI16" s="9"/>
      <c r="AJ16" s="30">
        <f t="shared" si="1"/>
        <v>13</v>
      </c>
      <c r="AK16" s="30">
        <f t="shared" si="2"/>
        <v>25.8</v>
      </c>
      <c r="AL16" s="30"/>
    </row>
    <row r="17" spans="1:38" ht="15.6" x14ac:dyDescent="0.3">
      <c r="A17" s="8">
        <f t="shared" si="0"/>
        <v>7</v>
      </c>
      <c r="B17" s="42" t="s">
        <v>99</v>
      </c>
      <c r="C17" s="116">
        <v>0</v>
      </c>
      <c r="D17" s="151">
        <v>0</v>
      </c>
      <c r="E17" s="345">
        <v>19</v>
      </c>
      <c r="F17" s="116">
        <v>20</v>
      </c>
      <c r="G17" s="227">
        <v>45</v>
      </c>
      <c r="H17" s="10">
        <v>80</v>
      </c>
      <c r="I17" s="9">
        <v>15</v>
      </c>
      <c r="J17" s="233">
        <v>25</v>
      </c>
      <c r="K17" s="179">
        <v>60</v>
      </c>
      <c r="L17" s="116">
        <v>25</v>
      </c>
      <c r="M17" s="230">
        <v>46</v>
      </c>
      <c r="N17" s="28">
        <v>95</v>
      </c>
      <c r="O17" s="116">
        <v>22</v>
      </c>
      <c r="P17" s="186">
        <v>46</v>
      </c>
      <c r="Q17" s="187">
        <v>77</v>
      </c>
      <c r="R17" s="9"/>
      <c r="S17" s="28"/>
      <c r="T17" s="28">
        <v>65</v>
      </c>
      <c r="U17" s="116"/>
      <c r="V17" s="52"/>
      <c r="W17" s="118">
        <v>75</v>
      </c>
      <c r="X17" s="116">
        <v>20</v>
      </c>
      <c r="Y17" s="235">
        <v>40</v>
      </c>
      <c r="Z17" s="233">
        <v>65</v>
      </c>
      <c r="AA17" s="116">
        <v>20</v>
      </c>
      <c r="AB17" s="232">
        <v>40</v>
      </c>
      <c r="AC17" s="9">
        <v>50</v>
      </c>
      <c r="AD17" s="116">
        <v>7.8</v>
      </c>
      <c r="AE17" s="232">
        <v>10.3</v>
      </c>
      <c r="AF17" s="9">
        <v>45</v>
      </c>
      <c r="AG17" s="116">
        <v>3</v>
      </c>
      <c r="AH17" s="174">
        <v>8</v>
      </c>
      <c r="AI17" s="9"/>
      <c r="AJ17" s="30">
        <f t="shared" si="1"/>
        <v>14.8</v>
      </c>
      <c r="AK17" s="30">
        <f t="shared" si="2"/>
        <v>28.9</v>
      </c>
      <c r="AL17" s="30"/>
    </row>
    <row r="18" spans="1:38" ht="15.6" x14ac:dyDescent="0.3">
      <c r="A18" s="8">
        <f t="shared" si="0"/>
        <v>8</v>
      </c>
      <c r="B18" s="42" t="s">
        <v>100</v>
      </c>
      <c r="C18" s="116">
        <v>0</v>
      </c>
      <c r="D18" s="151">
        <v>0</v>
      </c>
      <c r="E18" s="345">
        <v>15</v>
      </c>
      <c r="F18" s="116">
        <v>20</v>
      </c>
      <c r="G18" s="227">
        <v>40</v>
      </c>
      <c r="H18" s="10">
        <v>75</v>
      </c>
      <c r="I18" s="9">
        <v>5</v>
      </c>
      <c r="J18" s="233">
        <v>5</v>
      </c>
      <c r="K18" s="179">
        <v>60</v>
      </c>
      <c r="L18" s="116">
        <v>25</v>
      </c>
      <c r="M18" s="230">
        <v>47</v>
      </c>
      <c r="N18" s="28">
        <v>98</v>
      </c>
      <c r="O18" s="116">
        <v>24</v>
      </c>
      <c r="P18" s="186">
        <v>47</v>
      </c>
      <c r="Q18" s="187">
        <v>85</v>
      </c>
      <c r="R18" s="9"/>
      <c r="S18" s="28"/>
      <c r="T18" s="28">
        <v>75</v>
      </c>
      <c r="U18" s="116"/>
      <c r="V18" s="52"/>
      <c r="W18" s="118">
        <v>55</v>
      </c>
      <c r="X18" s="116">
        <v>20</v>
      </c>
      <c r="Y18" s="235">
        <v>40</v>
      </c>
      <c r="Z18" s="233">
        <v>65</v>
      </c>
      <c r="AA18" s="116">
        <v>20</v>
      </c>
      <c r="AB18" s="232">
        <v>40</v>
      </c>
      <c r="AC18" s="9">
        <v>50</v>
      </c>
      <c r="AD18" s="116">
        <v>0</v>
      </c>
      <c r="AE18" s="232">
        <v>12.5</v>
      </c>
      <c r="AF18" s="9">
        <v>45</v>
      </c>
      <c r="AG18" s="116">
        <v>3</v>
      </c>
      <c r="AH18" s="174">
        <v>6</v>
      </c>
      <c r="AI18" s="9"/>
      <c r="AJ18" s="30">
        <f t="shared" si="1"/>
        <v>13</v>
      </c>
      <c r="AK18" s="30">
        <f t="shared" si="2"/>
        <v>26.4</v>
      </c>
      <c r="AL18" s="30"/>
    </row>
    <row r="19" spans="1:38" ht="15.6" x14ac:dyDescent="0.3">
      <c r="A19" s="8">
        <f t="shared" si="0"/>
        <v>9</v>
      </c>
      <c r="B19" s="42" t="s">
        <v>101</v>
      </c>
      <c r="C19" s="116">
        <v>10.5</v>
      </c>
      <c r="D19" s="151">
        <v>10.5</v>
      </c>
      <c r="E19" s="345">
        <v>11</v>
      </c>
      <c r="F19" s="116">
        <v>20</v>
      </c>
      <c r="G19" s="227">
        <v>43</v>
      </c>
      <c r="H19" s="10">
        <v>77</v>
      </c>
      <c r="I19" s="9">
        <v>15</v>
      </c>
      <c r="J19" s="233">
        <v>20</v>
      </c>
      <c r="K19" s="179">
        <v>60</v>
      </c>
      <c r="L19" s="116">
        <v>25</v>
      </c>
      <c r="M19" s="230">
        <v>46</v>
      </c>
      <c r="N19" s="28">
        <v>95</v>
      </c>
      <c r="O19" s="116">
        <v>23</v>
      </c>
      <c r="P19" s="186">
        <v>46</v>
      </c>
      <c r="Q19" s="187">
        <v>78</v>
      </c>
      <c r="R19" s="9"/>
      <c r="S19" s="28"/>
      <c r="T19" s="28">
        <v>75</v>
      </c>
      <c r="U19" s="116"/>
      <c r="V19" s="52"/>
      <c r="W19" s="365">
        <v>14</v>
      </c>
      <c r="X19" s="116">
        <v>20</v>
      </c>
      <c r="Y19" s="235">
        <v>40</v>
      </c>
      <c r="Z19" s="233">
        <v>65</v>
      </c>
      <c r="AA19" s="116">
        <v>20</v>
      </c>
      <c r="AB19" s="232">
        <v>40</v>
      </c>
      <c r="AC19" s="9">
        <v>50</v>
      </c>
      <c r="AD19" s="116">
        <v>19.399999999999999</v>
      </c>
      <c r="AE19" s="232">
        <v>19.399999999999999</v>
      </c>
      <c r="AF19" s="9">
        <v>45</v>
      </c>
      <c r="AG19" s="116">
        <v>25</v>
      </c>
      <c r="AH19" s="174">
        <v>32</v>
      </c>
      <c r="AI19" s="362"/>
      <c r="AJ19" s="30">
        <f t="shared" si="1"/>
        <v>19.8</v>
      </c>
      <c r="AK19" s="30">
        <f t="shared" si="2"/>
        <v>33</v>
      </c>
      <c r="AL19" s="30"/>
    </row>
    <row r="20" spans="1:38" ht="15.6" x14ac:dyDescent="0.3">
      <c r="A20" s="8">
        <f t="shared" si="0"/>
        <v>10</v>
      </c>
      <c r="B20" s="41" t="s">
        <v>102</v>
      </c>
      <c r="C20" s="116">
        <v>3</v>
      </c>
      <c r="D20" s="151">
        <v>3</v>
      </c>
      <c r="E20" s="345">
        <v>3</v>
      </c>
      <c r="F20" s="116">
        <v>20</v>
      </c>
      <c r="G20" s="227">
        <v>45</v>
      </c>
      <c r="H20" s="10">
        <v>80</v>
      </c>
      <c r="I20" s="9">
        <v>0</v>
      </c>
      <c r="J20" s="233">
        <v>0</v>
      </c>
      <c r="K20" s="179">
        <v>60</v>
      </c>
      <c r="L20" s="116">
        <v>25</v>
      </c>
      <c r="M20" s="230">
        <v>45</v>
      </c>
      <c r="N20" s="28">
        <v>95</v>
      </c>
      <c r="O20" s="116">
        <v>22</v>
      </c>
      <c r="P20" s="186">
        <v>45</v>
      </c>
      <c r="Q20" s="187">
        <v>78</v>
      </c>
      <c r="R20" s="9"/>
      <c r="S20" s="28"/>
      <c r="T20" s="28">
        <v>55</v>
      </c>
      <c r="U20" s="116"/>
      <c r="V20" s="52"/>
      <c r="W20" s="365">
        <v>0</v>
      </c>
      <c r="X20" s="116">
        <v>20</v>
      </c>
      <c r="Y20" s="235">
        <v>40</v>
      </c>
      <c r="Z20" s="233">
        <v>65</v>
      </c>
      <c r="AA20" s="116">
        <v>20</v>
      </c>
      <c r="AB20" s="232">
        <v>40</v>
      </c>
      <c r="AC20" s="9">
        <v>50</v>
      </c>
      <c r="AD20" s="116">
        <v>0</v>
      </c>
      <c r="AE20" s="232">
        <v>0</v>
      </c>
      <c r="AF20" s="9">
        <v>0</v>
      </c>
      <c r="AG20" s="116">
        <v>0</v>
      </c>
      <c r="AH20" s="174">
        <v>0</v>
      </c>
      <c r="AI20" s="362"/>
      <c r="AJ20" s="30">
        <f t="shared" si="1"/>
        <v>12.2</v>
      </c>
      <c r="AK20" s="30">
        <f t="shared" si="2"/>
        <v>24.2</v>
      </c>
      <c r="AL20" s="30"/>
    </row>
    <row r="21" spans="1:38" ht="15.6" x14ac:dyDescent="0.3">
      <c r="A21" s="8">
        <f t="shared" si="0"/>
        <v>11</v>
      </c>
      <c r="B21" s="42" t="s">
        <v>103</v>
      </c>
      <c r="C21" s="116">
        <v>0</v>
      </c>
      <c r="D21" s="151">
        <v>0</v>
      </c>
      <c r="E21" s="345">
        <v>15</v>
      </c>
      <c r="F21" s="116">
        <v>20</v>
      </c>
      <c r="G21" s="227">
        <v>44</v>
      </c>
      <c r="H21" s="10">
        <v>79</v>
      </c>
      <c r="I21" s="9">
        <v>15</v>
      </c>
      <c r="J21" s="233">
        <v>15</v>
      </c>
      <c r="K21" s="179">
        <v>60</v>
      </c>
      <c r="L21" s="116">
        <v>25</v>
      </c>
      <c r="M21" s="230">
        <v>47</v>
      </c>
      <c r="N21" s="28">
        <v>98</v>
      </c>
      <c r="O21" s="116">
        <v>23</v>
      </c>
      <c r="P21" s="186">
        <v>47</v>
      </c>
      <c r="Q21" s="187">
        <v>86</v>
      </c>
      <c r="R21" s="9"/>
      <c r="S21" s="28"/>
      <c r="T21" s="28">
        <v>65</v>
      </c>
      <c r="U21" s="116"/>
      <c r="V21" s="52"/>
      <c r="W21" s="118">
        <v>55</v>
      </c>
      <c r="X21" s="116">
        <v>20</v>
      </c>
      <c r="Y21" s="235">
        <v>40</v>
      </c>
      <c r="Z21" s="233">
        <v>65</v>
      </c>
      <c r="AA21" s="116">
        <v>20</v>
      </c>
      <c r="AB21" s="232">
        <v>40</v>
      </c>
      <c r="AC21" s="9">
        <v>50</v>
      </c>
      <c r="AD21" s="116">
        <v>0</v>
      </c>
      <c r="AE21" s="232">
        <v>0</v>
      </c>
      <c r="AF21" s="9">
        <v>45</v>
      </c>
      <c r="AG21" s="116">
        <v>3</v>
      </c>
      <c r="AH21" s="174">
        <v>8</v>
      </c>
      <c r="AI21" s="9"/>
      <c r="AJ21" s="30">
        <f t="shared" si="1"/>
        <v>14</v>
      </c>
      <c r="AK21" s="30">
        <f t="shared" si="2"/>
        <v>26.8</v>
      </c>
      <c r="AL21" s="30"/>
    </row>
    <row r="22" spans="1:38" ht="31.2" customHeight="1" x14ac:dyDescent="0.3">
      <c r="A22" s="547" t="s">
        <v>10</v>
      </c>
      <c r="B22" s="548"/>
      <c r="C22" s="13"/>
      <c r="D22" s="23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5"/>
      <c r="W22" s="13"/>
      <c r="X22" s="13"/>
      <c r="Y22" s="65"/>
      <c r="Z22" s="13"/>
      <c r="AA22" s="47"/>
      <c r="AB22" s="47"/>
      <c r="AC22" s="47"/>
      <c r="AD22" s="47"/>
      <c r="AE22" s="234"/>
      <c r="AF22" s="47"/>
      <c r="AG22" s="47"/>
      <c r="AH22" s="47"/>
      <c r="AI22" s="47"/>
      <c r="AJ22" s="14"/>
      <c r="AK22" s="14"/>
      <c r="AL22" s="14"/>
    </row>
    <row r="23" spans="1:38" x14ac:dyDescent="0.3">
      <c r="A23" s="3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3"/>
      <c r="W23" s="3"/>
      <c r="X23" s="3"/>
      <c r="Y23" s="63"/>
      <c r="Z23" s="3"/>
      <c r="AA23" s="3"/>
      <c r="AB23" s="3"/>
      <c r="AC23" s="3"/>
      <c r="AD23" s="3"/>
      <c r="AE23" s="231"/>
      <c r="AF23" s="3"/>
      <c r="AG23" s="3"/>
      <c r="AH23" s="3"/>
      <c r="AI23" s="3"/>
      <c r="AJ23" s="4"/>
      <c r="AK23" s="4"/>
      <c r="AL23" s="4"/>
    </row>
    <row r="24" spans="1:38" x14ac:dyDescent="0.3">
      <c r="A24" s="3"/>
      <c r="B24" s="6" t="s">
        <v>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3"/>
      <c r="W24" s="3"/>
      <c r="X24" s="3"/>
      <c r="Y24" s="6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4"/>
      <c r="AL24" s="4"/>
    </row>
    <row r="25" spans="1:38" x14ac:dyDescent="0.3">
      <c r="A25" s="3"/>
      <c r="B25" s="6"/>
      <c r="C25" s="3"/>
      <c r="D25" s="3"/>
      <c r="E25" s="3"/>
      <c r="F25" s="3" t="s">
        <v>12</v>
      </c>
      <c r="G25" s="3"/>
      <c r="H25" s="3"/>
      <c r="I25" s="3"/>
      <c r="J25" s="3"/>
      <c r="K25" s="3"/>
      <c r="L25" s="3"/>
      <c r="M25" s="3"/>
      <c r="N25" s="3"/>
      <c r="O25" s="3"/>
      <c r="Q25" s="3"/>
      <c r="R25" s="3" t="s">
        <v>13</v>
      </c>
      <c r="T25" s="3"/>
      <c r="U25" s="3"/>
      <c r="V25" s="63"/>
      <c r="W25" s="3"/>
      <c r="X25" s="3"/>
      <c r="Y25" s="6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/>
      <c r="AK25" s="4"/>
      <c r="AL25" s="4"/>
    </row>
  </sheetData>
  <protectedRanges>
    <protectedRange sqref="B11:B21" name="Диапазон1"/>
  </protectedRanges>
  <sortState ref="B11:B21">
    <sortCondition ref="B11"/>
  </sortState>
  <mergeCells count="31">
    <mergeCell ref="AD8:AF8"/>
    <mergeCell ref="AG8:AI8"/>
    <mergeCell ref="A1:AL1"/>
    <mergeCell ref="A2:AL2"/>
    <mergeCell ref="A3:L3"/>
    <mergeCell ref="A4:L4"/>
    <mergeCell ref="A5:L5"/>
    <mergeCell ref="A8:A9"/>
    <mergeCell ref="B8:B9"/>
    <mergeCell ref="F8:H8"/>
    <mergeCell ref="I8:K8"/>
    <mergeCell ref="L8:N8"/>
    <mergeCell ref="X8:Z8"/>
    <mergeCell ref="X9:Z9"/>
    <mergeCell ref="U8:W8"/>
    <mergeCell ref="A22:B22"/>
    <mergeCell ref="C8:E8"/>
    <mergeCell ref="C9:E9"/>
    <mergeCell ref="AJ8:AL9"/>
    <mergeCell ref="F9:H9"/>
    <mergeCell ref="I9:K9"/>
    <mergeCell ref="L9:N9"/>
    <mergeCell ref="O9:Q9"/>
    <mergeCell ref="R9:T9"/>
    <mergeCell ref="AA9:AC9"/>
    <mergeCell ref="AD9:AF9"/>
    <mergeCell ref="AG9:AI9"/>
    <mergeCell ref="O8:Q8"/>
    <mergeCell ref="R8:T8"/>
    <mergeCell ref="U9:W9"/>
    <mergeCell ref="AA8:AC8"/>
  </mergeCells>
  <pageMargins left="0.24" right="0.21" top="0.28000000000000003" bottom="0.17" header="0.3" footer="0.3"/>
  <pageSetup paperSize="9" scale="72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view="pageBreakPreview" topLeftCell="A7" zoomScale="90" zoomScaleNormal="100" zoomScaleSheetLayoutView="90" workbookViewId="0">
      <selection activeCell="AF23" sqref="AF23"/>
    </sheetView>
  </sheetViews>
  <sheetFormatPr defaultRowHeight="14.4" x14ac:dyDescent="0.3"/>
  <cols>
    <col min="1" max="1" width="3.44140625" customWidth="1"/>
    <col min="2" max="2" width="37.109375" customWidth="1"/>
    <col min="3" max="4" width="4.33203125" customWidth="1"/>
    <col min="5" max="5" width="4.6640625" customWidth="1"/>
    <col min="6" max="6" width="4.33203125" customWidth="1"/>
    <col min="7" max="7" width="4" customWidth="1"/>
    <col min="8" max="8" width="4.6640625" customWidth="1"/>
    <col min="9" max="9" width="4.33203125" customWidth="1"/>
    <col min="10" max="10" width="4.109375" customWidth="1"/>
    <col min="11" max="11" width="4.6640625" customWidth="1"/>
    <col min="12" max="12" width="4.109375" customWidth="1"/>
    <col min="13" max="15" width="4.33203125" customWidth="1"/>
    <col min="16" max="16" width="4.109375" customWidth="1"/>
    <col min="17" max="17" width="4.44140625" customWidth="1"/>
    <col min="18" max="19" width="4" customWidth="1"/>
    <col min="20" max="20" width="4.33203125" customWidth="1"/>
    <col min="21" max="21" width="3.88671875" customWidth="1"/>
    <col min="22" max="22" width="3.88671875" style="66" customWidth="1"/>
    <col min="23" max="23" width="4.6640625" customWidth="1"/>
    <col min="24" max="24" width="4" customWidth="1"/>
    <col min="25" max="25" width="3.88671875" style="66" customWidth="1"/>
    <col min="26" max="37" width="4.6640625" customWidth="1"/>
    <col min="38" max="38" width="5.88671875" customWidth="1"/>
  </cols>
  <sheetData>
    <row r="1" spans="1:38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</row>
    <row r="2" spans="1:38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8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"/>
      <c r="N3" s="1"/>
      <c r="O3" s="1"/>
      <c r="P3" s="1"/>
      <c r="Q3" s="1"/>
      <c r="R3" s="1"/>
      <c r="S3" s="1"/>
      <c r="T3" s="1"/>
      <c r="U3" s="1"/>
      <c r="V3" s="62"/>
      <c r="W3" s="1"/>
      <c r="X3" s="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8" ht="15.6" x14ac:dyDescent="0.3">
      <c r="A4" s="554" t="s">
        <v>27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3"/>
      <c r="N4" s="3"/>
      <c r="O4" s="3"/>
      <c r="P4" s="3"/>
      <c r="Q4" s="3"/>
      <c r="R4" s="3"/>
      <c r="S4" s="3"/>
      <c r="T4" s="3"/>
      <c r="U4" s="3"/>
      <c r="V4" s="63"/>
      <c r="W4" s="3"/>
      <c r="X4" s="3"/>
      <c r="Y4" s="6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  <c r="AL4" s="4"/>
    </row>
    <row r="5" spans="1:38" ht="15.6" x14ac:dyDescent="0.3">
      <c r="A5" s="554" t="s">
        <v>238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"/>
      <c r="N5" s="3"/>
      <c r="O5" s="3"/>
      <c r="P5" s="3"/>
      <c r="Q5" s="3"/>
      <c r="R5" s="3"/>
      <c r="S5" s="3"/>
      <c r="T5" s="3"/>
      <c r="U5" s="3"/>
      <c r="V5" s="63"/>
      <c r="W5" s="3"/>
      <c r="X5" s="3"/>
      <c r="Y5" s="6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  <c r="AL5" s="4"/>
    </row>
    <row r="6" spans="1:38" ht="15.6" x14ac:dyDescent="0.3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"/>
      <c r="N6" s="3"/>
      <c r="O6" s="3"/>
      <c r="P6" s="3"/>
      <c r="Q6" s="3"/>
      <c r="R6" s="3"/>
      <c r="S6" s="3"/>
      <c r="T6" s="3"/>
      <c r="U6" s="131"/>
      <c r="V6" s="64"/>
      <c r="W6" s="131"/>
      <c r="X6" s="95"/>
      <c r="Y6" s="64"/>
      <c r="Z6" s="95"/>
      <c r="AA6" s="88"/>
      <c r="AB6" s="88"/>
      <c r="AC6" s="88"/>
      <c r="AD6" s="88"/>
      <c r="AE6" s="88"/>
      <c r="AF6" s="88"/>
      <c r="AG6" s="88"/>
      <c r="AH6" s="88"/>
      <c r="AI6" s="88"/>
      <c r="AJ6" s="4"/>
      <c r="AK6" s="4"/>
      <c r="AL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3"/>
      <c r="W7" s="3"/>
      <c r="X7" s="3"/>
      <c r="Y7" s="6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  <c r="AL7" s="4"/>
    </row>
    <row r="8" spans="1:38" ht="72" customHeight="1" x14ac:dyDescent="0.3">
      <c r="A8" s="549" t="s">
        <v>3</v>
      </c>
      <c r="B8" s="551" t="s">
        <v>4</v>
      </c>
      <c r="C8" s="524" t="s">
        <v>45</v>
      </c>
      <c r="D8" s="524"/>
      <c r="E8" s="524"/>
      <c r="F8" s="524" t="s">
        <v>46</v>
      </c>
      <c r="G8" s="524"/>
      <c r="H8" s="524"/>
      <c r="I8" s="524" t="s">
        <v>47</v>
      </c>
      <c r="J8" s="524"/>
      <c r="K8" s="524"/>
      <c r="L8" s="524" t="s">
        <v>56</v>
      </c>
      <c r="M8" s="524"/>
      <c r="N8" s="524"/>
      <c r="O8" s="503" t="s">
        <v>520</v>
      </c>
      <c r="P8" s="503"/>
      <c r="Q8" s="503"/>
      <c r="R8" s="504" t="s">
        <v>55</v>
      </c>
      <c r="S8" s="504"/>
      <c r="T8" s="504"/>
      <c r="U8" s="517" t="s">
        <v>49</v>
      </c>
      <c r="V8" s="517"/>
      <c r="W8" s="517"/>
      <c r="X8" s="517" t="s">
        <v>314</v>
      </c>
      <c r="Y8" s="517"/>
      <c r="Z8" s="517"/>
      <c r="AA8" s="517" t="s">
        <v>51</v>
      </c>
      <c r="AB8" s="517"/>
      <c r="AC8" s="517"/>
      <c r="AD8" s="526" t="s">
        <v>52</v>
      </c>
      <c r="AE8" s="527"/>
      <c r="AF8" s="528"/>
      <c r="AG8" s="517" t="s">
        <v>53</v>
      </c>
      <c r="AH8" s="517"/>
      <c r="AI8" s="517"/>
      <c r="AJ8" s="555" t="s">
        <v>5</v>
      </c>
      <c r="AK8" s="556"/>
      <c r="AL8" s="557"/>
    </row>
    <row r="9" spans="1:38" ht="28.95" customHeight="1" x14ac:dyDescent="0.3">
      <c r="A9" s="550"/>
      <c r="B9" s="552"/>
      <c r="C9" s="541" t="s">
        <v>342</v>
      </c>
      <c r="D9" s="542"/>
      <c r="E9" s="543"/>
      <c r="F9" s="541" t="s">
        <v>331</v>
      </c>
      <c r="G9" s="542"/>
      <c r="H9" s="543"/>
      <c r="I9" s="541" t="s">
        <v>343</v>
      </c>
      <c r="J9" s="542"/>
      <c r="K9" s="543"/>
      <c r="L9" s="541" t="s">
        <v>332</v>
      </c>
      <c r="M9" s="542"/>
      <c r="N9" s="543"/>
      <c r="O9" s="541" t="s">
        <v>344</v>
      </c>
      <c r="P9" s="542"/>
      <c r="Q9" s="543"/>
      <c r="R9" s="500" t="s">
        <v>341</v>
      </c>
      <c r="S9" s="501"/>
      <c r="T9" s="502"/>
      <c r="U9" s="504" t="s">
        <v>341</v>
      </c>
      <c r="V9" s="504"/>
      <c r="W9" s="504"/>
      <c r="X9" s="526" t="s">
        <v>346</v>
      </c>
      <c r="Y9" s="527"/>
      <c r="Z9" s="528"/>
      <c r="AA9" s="500" t="s">
        <v>347</v>
      </c>
      <c r="AB9" s="501"/>
      <c r="AC9" s="502"/>
      <c r="AD9" s="500" t="s">
        <v>338</v>
      </c>
      <c r="AE9" s="501"/>
      <c r="AF9" s="502"/>
      <c r="AG9" s="526" t="s">
        <v>341</v>
      </c>
      <c r="AH9" s="527"/>
      <c r="AI9" s="528"/>
      <c r="AJ9" s="558"/>
      <c r="AK9" s="559"/>
      <c r="AL9" s="560"/>
    </row>
    <row r="10" spans="1:38" ht="63.6" customHeight="1" x14ac:dyDescent="0.3">
      <c r="A10" s="89"/>
      <c r="B10" s="89"/>
      <c r="C10" s="97" t="s">
        <v>6</v>
      </c>
      <c r="D10" s="97" t="s">
        <v>7</v>
      </c>
      <c r="E10" s="97" t="s">
        <v>8</v>
      </c>
      <c r="F10" s="97" t="s">
        <v>6</v>
      </c>
      <c r="G10" s="97" t="s">
        <v>7</v>
      </c>
      <c r="H10" s="97" t="s">
        <v>8</v>
      </c>
      <c r="I10" s="97" t="s">
        <v>6</v>
      </c>
      <c r="J10" s="97" t="s">
        <v>7</v>
      </c>
      <c r="K10" s="97" t="s">
        <v>8</v>
      </c>
      <c r="L10" s="97" t="s">
        <v>6</v>
      </c>
      <c r="M10" s="97" t="s">
        <v>7</v>
      </c>
      <c r="N10" s="97" t="s">
        <v>8</v>
      </c>
      <c r="O10" s="97" t="s">
        <v>6</v>
      </c>
      <c r="P10" s="97" t="s">
        <v>7</v>
      </c>
      <c r="Q10" s="97" t="s">
        <v>8</v>
      </c>
      <c r="R10" s="97" t="s">
        <v>50</v>
      </c>
      <c r="S10" s="97" t="s">
        <v>43</v>
      </c>
      <c r="T10" s="97" t="s">
        <v>8</v>
      </c>
      <c r="U10" s="132" t="s">
        <v>50</v>
      </c>
      <c r="V10" s="132" t="s">
        <v>43</v>
      </c>
      <c r="W10" s="132" t="s">
        <v>8</v>
      </c>
      <c r="X10" s="97" t="s">
        <v>6</v>
      </c>
      <c r="Y10" s="97" t="s">
        <v>7</v>
      </c>
      <c r="Z10" s="97" t="s">
        <v>8</v>
      </c>
      <c r="AA10" s="97" t="s">
        <v>6</v>
      </c>
      <c r="AB10" s="97" t="s">
        <v>7</v>
      </c>
      <c r="AC10" s="97" t="s">
        <v>9</v>
      </c>
      <c r="AD10" s="97" t="s">
        <v>6</v>
      </c>
      <c r="AE10" s="97" t="s">
        <v>7</v>
      </c>
      <c r="AF10" s="97" t="s">
        <v>9</v>
      </c>
      <c r="AG10" s="97" t="s">
        <v>6</v>
      </c>
      <c r="AH10" s="97" t="s">
        <v>7</v>
      </c>
      <c r="AI10" s="97" t="s">
        <v>9</v>
      </c>
      <c r="AJ10" s="89" t="s">
        <v>6</v>
      </c>
      <c r="AK10" s="89" t="s">
        <v>7</v>
      </c>
      <c r="AL10" s="89" t="s">
        <v>9</v>
      </c>
    </row>
    <row r="11" spans="1:38" ht="15.6" x14ac:dyDescent="0.3">
      <c r="A11" s="8">
        <v>1</v>
      </c>
      <c r="B11" s="42" t="s">
        <v>104</v>
      </c>
      <c r="C11" s="116">
        <v>0</v>
      </c>
      <c r="D11" s="151">
        <v>7</v>
      </c>
      <c r="E11" s="10">
        <v>71</v>
      </c>
      <c r="F11" s="9">
        <v>20</v>
      </c>
      <c r="G11" s="228">
        <v>45</v>
      </c>
      <c r="H11" s="10">
        <v>85</v>
      </c>
      <c r="I11" s="9">
        <v>10</v>
      </c>
      <c r="J11" s="233">
        <v>25</v>
      </c>
      <c r="K11" s="10">
        <v>60</v>
      </c>
      <c r="L11" s="151">
        <v>11.8</v>
      </c>
      <c r="M11" s="240">
        <v>41.8</v>
      </c>
      <c r="N11" s="151">
        <v>84</v>
      </c>
      <c r="O11" s="116">
        <v>25</v>
      </c>
      <c r="P11" s="229">
        <v>50</v>
      </c>
      <c r="Q11" s="28">
        <v>100</v>
      </c>
      <c r="R11" s="9"/>
      <c r="S11" s="28"/>
      <c r="T11" s="28">
        <v>55</v>
      </c>
      <c r="U11" s="116"/>
      <c r="V11" s="52"/>
      <c r="W11" s="118">
        <v>65</v>
      </c>
      <c r="X11" s="9">
        <v>20</v>
      </c>
      <c r="Y11" s="52">
        <v>40</v>
      </c>
      <c r="Z11" s="28">
        <v>65</v>
      </c>
      <c r="AA11" s="9">
        <v>20</v>
      </c>
      <c r="AB11" s="9">
        <v>40</v>
      </c>
      <c r="AC11" s="9">
        <v>70</v>
      </c>
      <c r="AD11" s="116">
        <v>7.8</v>
      </c>
      <c r="AE11" s="9">
        <v>25.3</v>
      </c>
      <c r="AF11" s="9">
        <v>61.7</v>
      </c>
      <c r="AG11" s="116">
        <v>3</v>
      </c>
      <c r="AH11" s="175">
        <v>13</v>
      </c>
      <c r="AI11" s="9"/>
      <c r="AJ11" s="30">
        <f>ROUND((C11+F11+I11+L11+O11+X11+AA11+AD11+AG11)/9,1)</f>
        <v>13.1</v>
      </c>
      <c r="AK11" s="30">
        <f>ROUND((D11+G11+J11+M11+P11+Y11+AB11+AE11+AH11)/9,1)</f>
        <v>31.9</v>
      </c>
      <c r="AL11" s="30"/>
    </row>
    <row r="12" spans="1:38" ht="15.6" x14ac:dyDescent="0.3">
      <c r="A12" s="8">
        <f>A11+1</f>
        <v>2</v>
      </c>
      <c r="B12" s="42" t="s">
        <v>105</v>
      </c>
      <c r="C12" s="116">
        <v>13</v>
      </c>
      <c r="D12" s="151">
        <v>20</v>
      </c>
      <c r="E12" s="10">
        <v>71</v>
      </c>
      <c r="F12" s="116">
        <v>20</v>
      </c>
      <c r="G12" s="228">
        <v>43</v>
      </c>
      <c r="H12" s="10">
        <v>85</v>
      </c>
      <c r="I12" s="9">
        <v>20</v>
      </c>
      <c r="J12" s="233">
        <v>40</v>
      </c>
      <c r="K12" s="179">
        <v>60</v>
      </c>
      <c r="L12" s="151">
        <v>16</v>
      </c>
      <c r="M12" s="151">
        <v>40.9</v>
      </c>
      <c r="N12" s="151">
        <v>77</v>
      </c>
      <c r="O12" s="116">
        <v>25</v>
      </c>
      <c r="P12" s="229">
        <v>50</v>
      </c>
      <c r="Q12" s="233">
        <v>100</v>
      </c>
      <c r="R12" s="9"/>
      <c r="S12" s="28"/>
      <c r="T12" s="28">
        <v>85</v>
      </c>
      <c r="U12" s="116"/>
      <c r="V12" s="52"/>
      <c r="W12" s="118">
        <v>75</v>
      </c>
      <c r="X12" s="116">
        <v>20</v>
      </c>
      <c r="Y12" s="235">
        <v>40</v>
      </c>
      <c r="Z12" s="233">
        <v>65</v>
      </c>
      <c r="AA12" s="116">
        <v>20</v>
      </c>
      <c r="AB12" s="232">
        <v>40</v>
      </c>
      <c r="AC12" s="9">
        <v>70</v>
      </c>
      <c r="AD12" s="116">
        <v>19.2</v>
      </c>
      <c r="AE12" s="9">
        <v>44.2</v>
      </c>
      <c r="AF12" s="9">
        <v>67</v>
      </c>
      <c r="AG12" s="116">
        <v>13</v>
      </c>
      <c r="AH12" s="175">
        <v>38</v>
      </c>
      <c r="AI12" s="9"/>
      <c r="AJ12" s="30">
        <f t="shared" ref="AJ12:AJ22" si="0">ROUND((C12+F12+I12+L12+O12+X12+AA12+AD12+AG12)/9,1)</f>
        <v>18.5</v>
      </c>
      <c r="AK12" s="30">
        <f t="shared" ref="AK12:AK22" si="1">ROUND((D12+G12+J12+M12+P12+Y12+AB12+AE12+AH12)/9,1)</f>
        <v>39.6</v>
      </c>
      <c r="AL12" s="30"/>
    </row>
    <row r="13" spans="1:38" ht="15.6" x14ac:dyDescent="0.3">
      <c r="A13" s="8">
        <f t="shared" ref="A13:A22" si="2">A12+1</f>
        <v>3</v>
      </c>
      <c r="B13" s="42" t="s">
        <v>106</v>
      </c>
      <c r="C13" s="116">
        <v>15</v>
      </c>
      <c r="D13" s="151">
        <v>24</v>
      </c>
      <c r="E13" s="10">
        <v>78</v>
      </c>
      <c r="F13" s="116">
        <v>20</v>
      </c>
      <c r="G13" s="228">
        <v>45</v>
      </c>
      <c r="H13" s="10">
        <v>85</v>
      </c>
      <c r="I13" s="9">
        <v>20</v>
      </c>
      <c r="J13" s="233">
        <v>40</v>
      </c>
      <c r="K13" s="179">
        <v>60</v>
      </c>
      <c r="L13" s="151">
        <v>15.6</v>
      </c>
      <c r="M13" s="151">
        <v>50</v>
      </c>
      <c r="N13" s="151">
        <v>84</v>
      </c>
      <c r="O13" s="116">
        <v>25</v>
      </c>
      <c r="P13" s="229">
        <v>50</v>
      </c>
      <c r="Q13" s="233">
        <v>100</v>
      </c>
      <c r="R13" s="9"/>
      <c r="S13" s="28"/>
      <c r="T13" s="28">
        <v>85</v>
      </c>
      <c r="U13" s="116"/>
      <c r="V13" s="52"/>
      <c r="W13" s="118">
        <v>85</v>
      </c>
      <c r="X13" s="116">
        <v>20</v>
      </c>
      <c r="Y13" s="235">
        <v>40</v>
      </c>
      <c r="Z13" s="233">
        <v>65</v>
      </c>
      <c r="AA13" s="116">
        <v>20</v>
      </c>
      <c r="AB13" s="232">
        <v>40</v>
      </c>
      <c r="AC13" s="9">
        <v>70</v>
      </c>
      <c r="AD13" s="116">
        <v>19.399999999999999</v>
      </c>
      <c r="AE13" s="9">
        <v>44.4</v>
      </c>
      <c r="AF13" s="9">
        <v>69.3</v>
      </c>
      <c r="AG13" s="116">
        <v>25</v>
      </c>
      <c r="AH13" s="175">
        <v>50</v>
      </c>
      <c r="AI13" s="9"/>
      <c r="AJ13" s="30">
        <f t="shared" si="0"/>
        <v>20</v>
      </c>
      <c r="AK13" s="30">
        <f t="shared" si="1"/>
        <v>42.6</v>
      </c>
      <c r="AL13" s="30"/>
    </row>
    <row r="14" spans="1:38" ht="15.6" x14ac:dyDescent="0.3">
      <c r="A14" s="8">
        <f t="shared" si="2"/>
        <v>4</v>
      </c>
      <c r="B14" s="41" t="s">
        <v>228</v>
      </c>
      <c r="C14" s="116">
        <v>0</v>
      </c>
      <c r="D14" s="151">
        <v>0</v>
      </c>
      <c r="E14" s="345">
        <v>0</v>
      </c>
      <c r="F14" s="116">
        <v>20</v>
      </c>
      <c r="G14" s="228">
        <v>45</v>
      </c>
      <c r="H14" s="10">
        <v>80</v>
      </c>
      <c r="I14" s="9">
        <v>15</v>
      </c>
      <c r="J14" s="233">
        <v>30</v>
      </c>
      <c r="K14" s="179">
        <v>60</v>
      </c>
      <c r="L14" s="151">
        <v>13.7</v>
      </c>
      <c r="M14" s="151">
        <v>41.9</v>
      </c>
      <c r="N14" s="151">
        <v>71</v>
      </c>
      <c r="O14" s="116">
        <v>25</v>
      </c>
      <c r="P14" s="229">
        <v>50</v>
      </c>
      <c r="Q14" s="233">
        <v>100</v>
      </c>
      <c r="R14" s="9"/>
      <c r="S14" s="28"/>
      <c r="T14" s="28">
        <v>75</v>
      </c>
      <c r="U14" s="116"/>
      <c r="V14" s="52"/>
      <c r="W14" s="365">
        <v>10</v>
      </c>
      <c r="X14" s="116">
        <v>20</v>
      </c>
      <c r="Y14" s="235">
        <v>40</v>
      </c>
      <c r="Z14" s="233">
        <v>65</v>
      </c>
      <c r="AA14" s="116">
        <v>20</v>
      </c>
      <c r="AB14" s="232">
        <v>40</v>
      </c>
      <c r="AC14" s="9">
        <v>50</v>
      </c>
      <c r="AD14" s="116">
        <v>7.8</v>
      </c>
      <c r="AE14" s="9">
        <v>11.5</v>
      </c>
      <c r="AF14" s="9">
        <v>45</v>
      </c>
      <c r="AG14" s="116">
        <v>5</v>
      </c>
      <c r="AH14" s="175">
        <v>10</v>
      </c>
      <c r="AI14" s="362"/>
      <c r="AJ14" s="30">
        <f t="shared" si="0"/>
        <v>14.1</v>
      </c>
      <c r="AK14" s="30">
        <f t="shared" si="1"/>
        <v>29.8</v>
      </c>
      <c r="AL14" s="30"/>
    </row>
    <row r="15" spans="1:38" ht="15.6" x14ac:dyDescent="0.3">
      <c r="A15" s="8">
        <f t="shared" si="2"/>
        <v>5</v>
      </c>
      <c r="B15" s="42" t="s">
        <v>107</v>
      </c>
      <c r="C15" s="116">
        <v>0</v>
      </c>
      <c r="D15" s="151">
        <v>3.4</v>
      </c>
      <c r="E15" s="345">
        <v>35</v>
      </c>
      <c r="F15" s="116">
        <v>20</v>
      </c>
      <c r="G15" s="228">
        <v>43</v>
      </c>
      <c r="H15" s="10">
        <v>84</v>
      </c>
      <c r="I15" s="9">
        <v>15</v>
      </c>
      <c r="J15" s="233">
        <v>20</v>
      </c>
      <c r="K15" s="179">
        <v>60</v>
      </c>
      <c r="L15" s="151">
        <v>8</v>
      </c>
      <c r="M15" s="151">
        <v>16</v>
      </c>
      <c r="N15" s="370">
        <v>16</v>
      </c>
      <c r="O15" s="116">
        <v>25</v>
      </c>
      <c r="P15" s="229">
        <v>50</v>
      </c>
      <c r="Q15" s="233">
        <v>100</v>
      </c>
      <c r="R15" s="9"/>
      <c r="S15" s="28"/>
      <c r="T15" s="28">
        <v>75</v>
      </c>
      <c r="U15" s="116"/>
      <c r="V15" s="52"/>
      <c r="W15" s="365">
        <v>14</v>
      </c>
      <c r="X15" s="116">
        <v>20</v>
      </c>
      <c r="Y15" s="235">
        <v>40</v>
      </c>
      <c r="Z15" s="233">
        <v>65</v>
      </c>
      <c r="AA15" s="116">
        <v>20</v>
      </c>
      <c r="AB15" s="232">
        <v>40</v>
      </c>
      <c r="AC15" s="9">
        <v>64</v>
      </c>
      <c r="AD15" s="116">
        <v>7.8</v>
      </c>
      <c r="AE15" s="9">
        <v>11.5</v>
      </c>
      <c r="AF15" s="9">
        <v>45</v>
      </c>
      <c r="AG15" s="116">
        <v>3</v>
      </c>
      <c r="AH15" s="175">
        <v>10</v>
      </c>
      <c r="AI15" s="362"/>
      <c r="AJ15" s="30">
        <f t="shared" si="0"/>
        <v>13.2</v>
      </c>
      <c r="AK15" s="30">
        <f t="shared" si="1"/>
        <v>26</v>
      </c>
      <c r="AL15" s="30"/>
    </row>
    <row r="16" spans="1:38" ht="15.6" x14ac:dyDescent="0.3">
      <c r="A16" s="8">
        <f t="shared" si="2"/>
        <v>6</v>
      </c>
      <c r="B16" s="42" t="s">
        <v>108</v>
      </c>
      <c r="C16" s="116">
        <v>13.5</v>
      </c>
      <c r="D16" s="151">
        <v>20.5</v>
      </c>
      <c r="E16" s="10">
        <v>73</v>
      </c>
      <c r="F16" s="116">
        <v>20</v>
      </c>
      <c r="G16" s="228">
        <v>45</v>
      </c>
      <c r="H16" s="10">
        <v>85</v>
      </c>
      <c r="I16" s="9">
        <v>25</v>
      </c>
      <c r="J16" s="233">
        <v>50</v>
      </c>
      <c r="K16" s="179">
        <v>60</v>
      </c>
      <c r="L16" s="151">
        <v>16.600000000000001</v>
      </c>
      <c r="M16" s="151">
        <v>46</v>
      </c>
      <c r="N16" s="151">
        <v>77</v>
      </c>
      <c r="O16" s="116">
        <v>25</v>
      </c>
      <c r="P16" s="229">
        <v>50</v>
      </c>
      <c r="Q16" s="233">
        <v>100</v>
      </c>
      <c r="R16" s="9"/>
      <c r="S16" s="28"/>
      <c r="T16" s="28">
        <v>95</v>
      </c>
      <c r="U16" s="116"/>
      <c r="V16" s="52"/>
      <c r="W16" s="118">
        <v>75</v>
      </c>
      <c r="X16" s="116">
        <v>20</v>
      </c>
      <c r="Y16" s="235">
        <v>40</v>
      </c>
      <c r="Z16" s="233">
        <v>65</v>
      </c>
      <c r="AA16" s="116">
        <v>20</v>
      </c>
      <c r="AB16" s="232">
        <v>40</v>
      </c>
      <c r="AC16" s="9">
        <v>70</v>
      </c>
      <c r="AD16" s="116">
        <v>19.399999999999999</v>
      </c>
      <c r="AE16" s="9">
        <v>44.4</v>
      </c>
      <c r="AF16" s="9">
        <v>69.400000000000006</v>
      </c>
      <c r="AG16" s="116">
        <v>25</v>
      </c>
      <c r="AH16" s="175">
        <v>48</v>
      </c>
      <c r="AI16" s="9"/>
      <c r="AJ16" s="30">
        <f t="shared" si="0"/>
        <v>20.5</v>
      </c>
      <c r="AK16" s="30">
        <f t="shared" si="1"/>
        <v>42.7</v>
      </c>
      <c r="AL16" s="30"/>
    </row>
    <row r="17" spans="1:38" ht="15.6" x14ac:dyDescent="0.3">
      <c r="A17" s="8">
        <f t="shared" si="2"/>
        <v>7</v>
      </c>
      <c r="B17" s="41" t="s">
        <v>109</v>
      </c>
      <c r="C17" s="116">
        <v>10</v>
      </c>
      <c r="D17" s="151">
        <v>17</v>
      </c>
      <c r="E17" s="179">
        <v>60</v>
      </c>
      <c r="F17" s="116">
        <v>20</v>
      </c>
      <c r="G17" s="228">
        <v>45</v>
      </c>
      <c r="H17" s="10">
        <v>80</v>
      </c>
      <c r="I17" s="9">
        <v>10</v>
      </c>
      <c r="J17" s="233">
        <v>30</v>
      </c>
      <c r="K17" s="179">
        <v>60</v>
      </c>
      <c r="L17" s="151">
        <v>12.8</v>
      </c>
      <c r="M17" s="151">
        <v>35.9</v>
      </c>
      <c r="N17" s="151">
        <v>63</v>
      </c>
      <c r="O17" s="116">
        <v>25</v>
      </c>
      <c r="P17" s="229">
        <v>50</v>
      </c>
      <c r="Q17" s="233">
        <v>100</v>
      </c>
      <c r="R17" s="9"/>
      <c r="S17" s="28"/>
      <c r="T17" s="28">
        <v>85</v>
      </c>
      <c r="U17" s="116"/>
      <c r="V17" s="52"/>
      <c r="W17" s="118">
        <v>75</v>
      </c>
      <c r="X17" s="116">
        <v>20</v>
      </c>
      <c r="Y17" s="235">
        <v>40</v>
      </c>
      <c r="Z17" s="233">
        <v>65</v>
      </c>
      <c r="AA17" s="116">
        <v>20</v>
      </c>
      <c r="AB17" s="232">
        <v>40</v>
      </c>
      <c r="AC17" s="9">
        <v>70</v>
      </c>
      <c r="AD17" s="116">
        <v>7.8</v>
      </c>
      <c r="AE17" s="9">
        <v>21.5</v>
      </c>
      <c r="AF17" s="9">
        <v>65.099999999999994</v>
      </c>
      <c r="AG17" s="116">
        <v>10</v>
      </c>
      <c r="AH17" s="175">
        <v>18</v>
      </c>
      <c r="AI17" s="9"/>
      <c r="AJ17" s="30">
        <f t="shared" si="0"/>
        <v>15.1</v>
      </c>
      <c r="AK17" s="30">
        <f t="shared" si="1"/>
        <v>33</v>
      </c>
      <c r="AL17" s="30"/>
    </row>
    <row r="18" spans="1:38" ht="15.6" x14ac:dyDescent="0.3">
      <c r="A18" s="8">
        <f t="shared" si="2"/>
        <v>8</v>
      </c>
      <c r="B18" s="42" t="s">
        <v>110</v>
      </c>
      <c r="C18" s="116">
        <v>14.5</v>
      </c>
      <c r="D18" s="151">
        <v>21.5</v>
      </c>
      <c r="E18" s="10">
        <v>70</v>
      </c>
      <c r="F18" s="116">
        <v>20</v>
      </c>
      <c r="G18" s="228">
        <v>45</v>
      </c>
      <c r="H18" s="10">
        <v>85</v>
      </c>
      <c r="I18" s="9">
        <v>20</v>
      </c>
      <c r="J18" s="233">
        <v>40</v>
      </c>
      <c r="K18" s="179">
        <v>60</v>
      </c>
      <c r="L18" s="151">
        <v>12.2</v>
      </c>
      <c r="M18" s="151">
        <v>50</v>
      </c>
      <c r="N18" s="151">
        <v>86</v>
      </c>
      <c r="O18" s="116">
        <v>25</v>
      </c>
      <c r="P18" s="229">
        <v>50</v>
      </c>
      <c r="Q18" s="233">
        <v>100</v>
      </c>
      <c r="R18" s="9"/>
      <c r="S18" s="28"/>
      <c r="T18" s="28">
        <v>85</v>
      </c>
      <c r="U18" s="116"/>
      <c r="V18" s="52"/>
      <c r="W18" s="118">
        <v>75</v>
      </c>
      <c r="X18" s="116">
        <v>20</v>
      </c>
      <c r="Y18" s="235">
        <v>40</v>
      </c>
      <c r="Z18" s="233">
        <v>65</v>
      </c>
      <c r="AA18" s="116">
        <v>20</v>
      </c>
      <c r="AB18" s="232">
        <v>40</v>
      </c>
      <c r="AC18" s="9">
        <v>70</v>
      </c>
      <c r="AD18" s="116">
        <v>19.399999999999999</v>
      </c>
      <c r="AE18" s="9">
        <v>43.1</v>
      </c>
      <c r="AF18" s="9">
        <v>67</v>
      </c>
      <c r="AG18" s="116">
        <v>25</v>
      </c>
      <c r="AH18" s="175">
        <v>47</v>
      </c>
      <c r="AI18" s="9"/>
      <c r="AJ18" s="30">
        <f t="shared" si="0"/>
        <v>19.600000000000001</v>
      </c>
      <c r="AK18" s="30">
        <f t="shared" si="1"/>
        <v>41.8</v>
      </c>
      <c r="AL18" s="30"/>
    </row>
    <row r="19" spans="1:38" ht="15.6" x14ac:dyDescent="0.3">
      <c r="A19" s="8">
        <f t="shared" si="2"/>
        <v>9</v>
      </c>
      <c r="B19" s="42" t="s">
        <v>111</v>
      </c>
      <c r="C19" s="116">
        <v>0</v>
      </c>
      <c r="D19" s="151">
        <v>0</v>
      </c>
      <c r="E19" s="345">
        <v>0</v>
      </c>
      <c r="F19" s="116">
        <v>20</v>
      </c>
      <c r="G19" s="228">
        <v>45</v>
      </c>
      <c r="H19" s="10">
        <v>80</v>
      </c>
      <c r="I19" s="9">
        <v>0</v>
      </c>
      <c r="J19" s="233">
        <v>5</v>
      </c>
      <c r="K19" s="179">
        <v>60</v>
      </c>
      <c r="L19" s="151">
        <v>0</v>
      </c>
      <c r="M19" s="240">
        <v>2</v>
      </c>
      <c r="N19" s="369">
        <v>10</v>
      </c>
      <c r="O19" s="116">
        <v>25</v>
      </c>
      <c r="P19" s="229">
        <v>50</v>
      </c>
      <c r="Q19" s="233">
        <v>100</v>
      </c>
      <c r="R19" s="9"/>
      <c r="S19" s="28"/>
      <c r="T19" s="28">
        <v>55</v>
      </c>
      <c r="U19" s="116"/>
      <c r="V19" s="52"/>
      <c r="W19" s="365">
        <v>0</v>
      </c>
      <c r="X19" s="116">
        <v>20</v>
      </c>
      <c r="Y19" s="235">
        <v>40</v>
      </c>
      <c r="Z19" s="233">
        <v>65</v>
      </c>
      <c r="AA19" s="116">
        <v>20</v>
      </c>
      <c r="AB19" s="232">
        <v>40</v>
      </c>
      <c r="AC19" s="9">
        <v>50</v>
      </c>
      <c r="AD19" s="116">
        <v>0</v>
      </c>
      <c r="AE19" s="9">
        <v>0</v>
      </c>
      <c r="AF19" s="9">
        <v>45</v>
      </c>
      <c r="AG19" s="116">
        <v>0</v>
      </c>
      <c r="AH19" s="175">
        <v>0</v>
      </c>
      <c r="AI19" s="362"/>
      <c r="AJ19" s="30">
        <f t="shared" si="0"/>
        <v>9.4</v>
      </c>
      <c r="AK19" s="30">
        <f t="shared" si="1"/>
        <v>20.2</v>
      </c>
      <c r="AL19" s="30"/>
    </row>
    <row r="20" spans="1:38" ht="15.6" x14ac:dyDescent="0.3">
      <c r="A20" s="8">
        <f t="shared" si="2"/>
        <v>10</v>
      </c>
      <c r="B20" s="42" t="s">
        <v>112</v>
      </c>
      <c r="C20" s="116">
        <v>0</v>
      </c>
      <c r="D20" s="151">
        <v>0</v>
      </c>
      <c r="E20" s="345">
        <v>0</v>
      </c>
      <c r="F20" s="116">
        <v>20</v>
      </c>
      <c r="G20" s="228">
        <v>45</v>
      </c>
      <c r="H20" s="10">
        <v>80</v>
      </c>
      <c r="I20" s="9">
        <v>0</v>
      </c>
      <c r="J20" s="233">
        <v>5</v>
      </c>
      <c r="K20" s="179">
        <v>60</v>
      </c>
      <c r="L20" s="151">
        <v>0</v>
      </c>
      <c r="M20" s="240">
        <v>4</v>
      </c>
      <c r="N20" s="369">
        <v>17</v>
      </c>
      <c r="O20" s="116">
        <v>25</v>
      </c>
      <c r="P20" s="229">
        <v>50</v>
      </c>
      <c r="Q20" s="233">
        <v>100</v>
      </c>
      <c r="R20" s="9"/>
      <c r="S20" s="28"/>
      <c r="T20" s="28">
        <v>55</v>
      </c>
      <c r="U20" s="116"/>
      <c r="V20" s="52"/>
      <c r="W20" s="365">
        <v>0</v>
      </c>
      <c r="X20" s="116">
        <v>20</v>
      </c>
      <c r="Y20" s="235">
        <v>40</v>
      </c>
      <c r="Z20" s="233">
        <v>65</v>
      </c>
      <c r="AA20" s="116">
        <v>20</v>
      </c>
      <c r="AB20" s="232">
        <v>40</v>
      </c>
      <c r="AC20" s="9">
        <v>50</v>
      </c>
      <c r="AD20" s="116">
        <v>0</v>
      </c>
      <c r="AE20" s="9">
        <v>0</v>
      </c>
      <c r="AF20" s="9">
        <v>45</v>
      </c>
      <c r="AG20" s="116">
        <v>0</v>
      </c>
      <c r="AH20" s="175">
        <v>0</v>
      </c>
      <c r="AI20" s="362"/>
      <c r="AJ20" s="30">
        <f t="shared" si="0"/>
        <v>9.4</v>
      </c>
      <c r="AK20" s="30">
        <f t="shared" si="1"/>
        <v>20.399999999999999</v>
      </c>
      <c r="AL20" s="30"/>
    </row>
    <row r="21" spans="1:38" ht="15.6" x14ac:dyDescent="0.3">
      <c r="A21" s="8">
        <f t="shared" si="2"/>
        <v>11</v>
      </c>
      <c r="B21" s="42" t="s">
        <v>113</v>
      </c>
      <c r="C21" s="116">
        <v>11.5</v>
      </c>
      <c r="D21" s="151">
        <v>18.5</v>
      </c>
      <c r="E21" s="10">
        <v>60</v>
      </c>
      <c r="F21" s="116">
        <v>20</v>
      </c>
      <c r="G21" s="228">
        <v>45</v>
      </c>
      <c r="H21" s="10">
        <v>80</v>
      </c>
      <c r="I21" s="9">
        <v>15</v>
      </c>
      <c r="J21" s="233">
        <v>25</v>
      </c>
      <c r="K21" s="179">
        <v>60</v>
      </c>
      <c r="L21" s="151">
        <v>14.4</v>
      </c>
      <c r="M21" s="151">
        <v>50</v>
      </c>
      <c r="N21" s="151">
        <v>87</v>
      </c>
      <c r="O21" s="116">
        <v>25</v>
      </c>
      <c r="P21" s="229">
        <v>50</v>
      </c>
      <c r="Q21" s="233">
        <v>100</v>
      </c>
      <c r="R21" s="9"/>
      <c r="S21" s="28"/>
      <c r="T21" s="28">
        <v>95</v>
      </c>
      <c r="U21" s="116"/>
      <c r="V21" s="52"/>
      <c r="W21" s="118">
        <v>75</v>
      </c>
      <c r="X21" s="116">
        <v>20</v>
      </c>
      <c r="Y21" s="235">
        <v>40</v>
      </c>
      <c r="Z21" s="233">
        <v>65</v>
      </c>
      <c r="AA21" s="116">
        <v>20</v>
      </c>
      <c r="AB21" s="232">
        <v>40</v>
      </c>
      <c r="AC21" s="9">
        <v>70</v>
      </c>
      <c r="AD21" s="116">
        <v>19.3</v>
      </c>
      <c r="AE21" s="9">
        <v>23</v>
      </c>
      <c r="AF21" s="9">
        <v>66.8</v>
      </c>
      <c r="AG21" s="116">
        <v>18</v>
      </c>
      <c r="AH21" s="175">
        <v>35</v>
      </c>
      <c r="AI21" s="9"/>
      <c r="AJ21" s="30">
        <f t="shared" si="0"/>
        <v>18.100000000000001</v>
      </c>
      <c r="AK21" s="30">
        <f t="shared" si="1"/>
        <v>36.299999999999997</v>
      </c>
      <c r="AL21" s="30"/>
    </row>
    <row r="22" spans="1:38" ht="15.6" x14ac:dyDescent="0.3">
      <c r="A22" s="8">
        <f t="shared" si="2"/>
        <v>12</v>
      </c>
      <c r="B22" s="42" t="s">
        <v>114</v>
      </c>
      <c r="C22" s="116">
        <v>7.5</v>
      </c>
      <c r="D22" s="151">
        <v>14.5</v>
      </c>
      <c r="E22" s="10">
        <v>67</v>
      </c>
      <c r="F22" s="116">
        <v>20</v>
      </c>
      <c r="G22" s="228">
        <v>45</v>
      </c>
      <c r="H22" s="10">
        <v>85</v>
      </c>
      <c r="I22" s="9">
        <v>15</v>
      </c>
      <c r="J22" s="233">
        <v>25</v>
      </c>
      <c r="K22" s="179">
        <v>60</v>
      </c>
      <c r="L22" s="151">
        <v>15</v>
      </c>
      <c r="M22" s="151">
        <v>47.8</v>
      </c>
      <c r="N22" s="151">
        <v>83</v>
      </c>
      <c r="O22" s="116">
        <v>25</v>
      </c>
      <c r="P22" s="229">
        <v>50</v>
      </c>
      <c r="Q22" s="233">
        <v>100</v>
      </c>
      <c r="R22" s="9"/>
      <c r="S22" s="28"/>
      <c r="T22" s="28">
        <v>85</v>
      </c>
      <c r="U22" s="116"/>
      <c r="V22" s="52"/>
      <c r="W22" s="118">
        <v>85</v>
      </c>
      <c r="X22" s="116">
        <v>20</v>
      </c>
      <c r="Y22" s="235">
        <v>40</v>
      </c>
      <c r="Z22" s="233">
        <v>65</v>
      </c>
      <c r="AA22" s="116">
        <v>20</v>
      </c>
      <c r="AB22" s="232">
        <v>40</v>
      </c>
      <c r="AC22" s="9">
        <v>67</v>
      </c>
      <c r="AD22" s="116">
        <v>0</v>
      </c>
      <c r="AE22" s="9">
        <v>43.1</v>
      </c>
      <c r="AF22" s="9">
        <v>65.599999999999994</v>
      </c>
      <c r="AG22" s="116">
        <v>7</v>
      </c>
      <c r="AH22" s="175">
        <v>32</v>
      </c>
      <c r="AI22" s="9"/>
      <c r="AJ22" s="30">
        <f t="shared" si="0"/>
        <v>14.4</v>
      </c>
      <c r="AK22" s="30">
        <f t="shared" si="1"/>
        <v>37.5</v>
      </c>
      <c r="AL22" s="30"/>
    </row>
    <row r="23" spans="1:38" ht="31.2" customHeight="1" x14ac:dyDescent="0.3">
      <c r="A23" s="547" t="s">
        <v>10</v>
      </c>
      <c r="B23" s="54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5"/>
      <c r="W23" s="13"/>
      <c r="X23" s="13"/>
      <c r="Y23" s="65"/>
      <c r="Z23" s="13"/>
      <c r="AA23" s="47"/>
      <c r="AB23" s="47"/>
      <c r="AC23" s="47"/>
      <c r="AD23" s="47"/>
      <c r="AE23" s="47"/>
      <c r="AF23" s="47"/>
      <c r="AG23" s="47"/>
      <c r="AH23" s="47"/>
      <c r="AI23" s="47"/>
      <c r="AJ23" s="14"/>
      <c r="AK23" s="14"/>
      <c r="AL23" s="14"/>
    </row>
    <row r="24" spans="1:38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3"/>
      <c r="W24" s="3"/>
      <c r="X24" s="3"/>
      <c r="Y24" s="6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4"/>
      <c r="AL24" s="4"/>
    </row>
    <row r="25" spans="1:38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3"/>
      <c r="W25" s="3"/>
      <c r="X25" s="3"/>
      <c r="Y25" s="6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/>
      <c r="AK25" s="4"/>
      <c r="AL25" s="4"/>
    </row>
    <row r="26" spans="1:38" x14ac:dyDescent="0.3">
      <c r="A26" s="3"/>
      <c r="B26" s="6"/>
      <c r="C26" s="3" t="s">
        <v>12</v>
      </c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13</v>
      </c>
      <c r="R26" s="3"/>
      <c r="T26" s="3"/>
      <c r="U26" s="3"/>
      <c r="V26" s="63"/>
      <c r="W26" s="3"/>
      <c r="X26" s="3"/>
      <c r="Y26" s="6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/>
      <c r="AK26" s="4"/>
      <c r="AL26" s="4"/>
    </row>
  </sheetData>
  <protectedRanges>
    <protectedRange sqref="B11:B22" name="Диапазон1"/>
  </protectedRanges>
  <sortState ref="B11:B22">
    <sortCondition ref="B11"/>
  </sortState>
  <mergeCells count="31">
    <mergeCell ref="AD9:AF9"/>
    <mergeCell ref="AG9:AI9"/>
    <mergeCell ref="X8:Z8"/>
    <mergeCell ref="X9:Z9"/>
    <mergeCell ref="U8:W8"/>
    <mergeCell ref="A8:A9"/>
    <mergeCell ref="B8:B9"/>
    <mergeCell ref="C8:E8"/>
    <mergeCell ref="F8:H8"/>
    <mergeCell ref="I8:K8"/>
    <mergeCell ref="A1:AL1"/>
    <mergeCell ref="A2:AL2"/>
    <mergeCell ref="A3:L3"/>
    <mergeCell ref="A4:L4"/>
    <mergeCell ref="A5:L5"/>
    <mergeCell ref="A23:B23"/>
    <mergeCell ref="AG8:AI8"/>
    <mergeCell ref="AJ8:AL9"/>
    <mergeCell ref="C9:E9"/>
    <mergeCell ref="F9:H9"/>
    <mergeCell ref="I9:K9"/>
    <mergeCell ref="L9:N9"/>
    <mergeCell ref="O9:Q9"/>
    <mergeCell ref="R9:T9"/>
    <mergeCell ref="AA9:AC9"/>
    <mergeCell ref="L8:N8"/>
    <mergeCell ref="O8:Q8"/>
    <mergeCell ref="R8:T8"/>
    <mergeCell ref="AA8:AC8"/>
    <mergeCell ref="U9:W9"/>
    <mergeCell ref="AD8:AF8"/>
  </mergeCells>
  <pageMargins left="0.24" right="0.21" top="0.28000000000000003" bottom="0.17" header="0.3" footer="0.3"/>
  <pageSetup paperSize="9" scale="71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topLeftCell="A7" zoomScale="90" zoomScaleNormal="100" zoomScaleSheetLayoutView="90" workbookViewId="0">
      <selection activeCell="AL14" sqref="AL14"/>
    </sheetView>
  </sheetViews>
  <sheetFormatPr defaultRowHeight="13.2" x14ac:dyDescent="0.25"/>
  <cols>
    <col min="1" max="1" width="3.44140625" style="244" customWidth="1"/>
    <col min="2" max="2" width="36.33203125" style="245" customWidth="1"/>
    <col min="3" max="3" width="4.33203125" style="244" customWidth="1"/>
    <col min="4" max="4" width="4.6640625" style="244" customWidth="1"/>
    <col min="5" max="5" width="4.5546875" style="244" customWidth="1"/>
    <col min="6" max="9" width="4.88671875" style="244" customWidth="1"/>
    <col min="10" max="10" width="4.5546875" style="244" customWidth="1"/>
    <col min="11" max="11" width="4.109375" style="244" customWidth="1"/>
    <col min="12" max="13" width="4.6640625" style="244" customWidth="1"/>
    <col min="14" max="16" width="4.5546875" style="244" customWidth="1"/>
    <col min="17" max="17" width="4.44140625" style="244" customWidth="1"/>
    <col min="18" max="19" width="4.5546875" style="244" customWidth="1"/>
    <col min="20" max="20" width="4.44140625" style="244" customWidth="1"/>
    <col min="21" max="21" width="4.6640625" style="244" customWidth="1"/>
    <col min="22" max="22" width="5" style="244" customWidth="1"/>
    <col min="23" max="23" width="4.33203125" style="244" customWidth="1"/>
    <col min="24" max="28" width="4.6640625" style="244" customWidth="1"/>
    <col min="29" max="29" width="4.33203125" style="244" customWidth="1"/>
    <col min="30" max="30" width="4.6640625" style="244" customWidth="1"/>
    <col min="31" max="31" width="4.5546875" style="244" bestFit="1" customWidth="1"/>
    <col min="32" max="32" width="4.33203125" style="244" customWidth="1"/>
    <col min="33" max="33" width="5.5546875" style="246" customWidth="1"/>
    <col min="34" max="34" width="5.44140625" style="246" customWidth="1"/>
    <col min="35" max="35" width="5.88671875" style="246" customWidth="1"/>
    <col min="36" max="36" width="6.33203125" style="245" customWidth="1"/>
    <col min="37" max="259" width="8.88671875" style="245"/>
    <col min="260" max="260" width="3.44140625" style="245" customWidth="1"/>
    <col min="261" max="261" width="36.33203125" style="245" customWidth="1"/>
    <col min="262" max="262" width="4.33203125" style="245" customWidth="1"/>
    <col min="263" max="263" width="4.6640625" style="245" customWidth="1"/>
    <col min="264" max="264" width="4.5546875" style="245" customWidth="1"/>
    <col min="265" max="268" width="4.88671875" style="245" customWidth="1"/>
    <col min="269" max="269" width="4.5546875" style="245" customWidth="1"/>
    <col min="270" max="270" width="4.109375" style="245" customWidth="1"/>
    <col min="271" max="272" width="4.6640625" style="245" customWidth="1"/>
    <col min="273" max="275" width="4.5546875" style="245" customWidth="1"/>
    <col min="276" max="276" width="4.44140625" style="245" customWidth="1"/>
    <col min="277" max="277" width="4.6640625" style="245" customWidth="1"/>
    <col min="278" max="278" width="5" style="245" customWidth="1"/>
    <col min="279" max="279" width="4.33203125" style="245" customWidth="1"/>
    <col min="280" max="284" width="4.6640625" style="245" customWidth="1"/>
    <col min="285" max="285" width="4.33203125" style="245" customWidth="1"/>
    <col min="286" max="286" width="4.6640625" style="245" customWidth="1"/>
    <col min="287" max="287" width="4.5546875" style="245" bestFit="1" customWidth="1"/>
    <col min="288" max="288" width="4.33203125" style="245" customWidth="1"/>
    <col min="289" max="289" width="5.5546875" style="245" customWidth="1"/>
    <col min="290" max="290" width="5.44140625" style="245" customWidth="1"/>
    <col min="291" max="291" width="5.88671875" style="245" customWidth="1"/>
    <col min="292" max="292" width="6.33203125" style="245" customWidth="1"/>
    <col min="293" max="515" width="8.88671875" style="245"/>
    <col min="516" max="516" width="3.44140625" style="245" customWidth="1"/>
    <col min="517" max="517" width="36.33203125" style="245" customWidth="1"/>
    <col min="518" max="518" width="4.33203125" style="245" customWidth="1"/>
    <col min="519" max="519" width="4.6640625" style="245" customWidth="1"/>
    <col min="520" max="520" width="4.5546875" style="245" customWidth="1"/>
    <col min="521" max="524" width="4.88671875" style="245" customWidth="1"/>
    <col min="525" max="525" width="4.5546875" style="245" customWidth="1"/>
    <col min="526" max="526" width="4.109375" style="245" customWidth="1"/>
    <col min="527" max="528" width="4.6640625" style="245" customWidth="1"/>
    <col min="529" max="531" width="4.5546875" style="245" customWidth="1"/>
    <col min="532" max="532" width="4.44140625" style="245" customWidth="1"/>
    <col min="533" max="533" width="4.6640625" style="245" customWidth="1"/>
    <col min="534" max="534" width="5" style="245" customWidth="1"/>
    <col min="535" max="535" width="4.33203125" style="245" customWidth="1"/>
    <col min="536" max="540" width="4.6640625" style="245" customWidth="1"/>
    <col min="541" max="541" width="4.33203125" style="245" customWidth="1"/>
    <col min="542" max="542" width="4.6640625" style="245" customWidth="1"/>
    <col min="543" max="543" width="4.5546875" style="245" bestFit="1" customWidth="1"/>
    <col min="544" max="544" width="4.33203125" style="245" customWidth="1"/>
    <col min="545" max="545" width="5.5546875" style="245" customWidth="1"/>
    <col min="546" max="546" width="5.44140625" style="245" customWidth="1"/>
    <col min="547" max="547" width="5.88671875" style="245" customWidth="1"/>
    <col min="548" max="548" width="6.33203125" style="245" customWidth="1"/>
    <col min="549" max="771" width="8.88671875" style="245"/>
    <col min="772" max="772" width="3.44140625" style="245" customWidth="1"/>
    <col min="773" max="773" width="36.33203125" style="245" customWidth="1"/>
    <col min="774" max="774" width="4.33203125" style="245" customWidth="1"/>
    <col min="775" max="775" width="4.6640625" style="245" customWidth="1"/>
    <col min="776" max="776" width="4.5546875" style="245" customWidth="1"/>
    <col min="777" max="780" width="4.88671875" style="245" customWidth="1"/>
    <col min="781" max="781" width="4.5546875" style="245" customWidth="1"/>
    <col min="782" max="782" width="4.109375" style="245" customWidth="1"/>
    <col min="783" max="784" width="4.6640625" style="245" customWidth="1"/>
    <col min="785" max="787" width="4.5546875" style="245" customWidth="1"/>
    <col min="788" max="788" width="4.44140625" style="245" customWidth="1"/>
    <col min="789" max="789" width="4.6640625" style="245" customWidth="1"/>
    <col min="790" max="790" width="5" style="245" customWidth="1"/>
    <col min="791" max="791" width="4.33203125" style="245" customWidth="1"/>
    <col min="792" max="796" width="4.6640625" style="245" customWidth="1"/>
    <col min="797" max="797" width="4.33203125" style="245" customWidth="1"/>
    <col min="798" max="798" width="4.6640625" style="245" customWidth="1"/>
    <col min="799" max="799" width="4.5546875" style="245" bestFit="1" customWidth="1"/>
    <col min="800" max="800" width="4.33203125" style="245" customWidth="1"/>
    <col min="801" max="801" width="5.5546875" style="245" customWidth="1"/>
    <col min="802" max="802" width="5.44140625" style="245" customWidth="1"/>
    <col min="803" max="803" width="5.88671875" style="245" customWidth="1"/>
    <col min="804" max="804" width="6.33203125" style="245" customWidth="1"/>
    <col min="805" max="1027" width="8.88671875" style="245"/>
    <col min="1028" max="1028" width="3.44140625" style="245" customWidth="1"/>
    <col min="1029" max="1029" width="36.33203125" style="245" customWidth="1"/>
    <col min="1030" max="1030" width="4.33203125" style="245" customWidth="1"/>
    <col min="1031" max="1031" width="4.6640625" style="245" customWidth="1"/>
    <col min="1032" max="1032" width="4.5546875" style="245" customWidth="1"/>
    <col min="1033" max="1036" width="4.88671875" style="245" customWidth="1"/>
    <col min="1037" max="1037" width="4.5546875" style="245" customWidth="1"/>
    <col min="1038" max="1038" width="4.109375" style="245" customWidth="1"/>
    <col min="1039" max="1040" width="4.6640625" style="245" customWidth="1"/>
    <col min="1041" max="1043" width="4.5546875" style="245" customWidth="1"/>
    <col min="1044" max="1044" width="4.44140625" style="245" customWidth="1"/>
    <col min="1045" max="1045" width="4.6640625" style="245" customWidth="1"/>
    <col min="1046" max="1046" width="5" style="245" customWidth="1"/>
    <col min="1047" max="1047" width="4.33203125" style="245" customWidth="1"/>
    <col min="1048" max="1052" width="4.6640625" style="245" customWidth="1"/>
    <col min="1053" max="1053" width="4.33203125" style="245" customWidth="1"/>
    <col min="1054" max="1054" width="4.6640625" style="245" customWidth="1"/>
    <col min="1055" max="1055" width="4.5546875" style="245" bestFit="1" customWidth="1"/>
    <col min="1056" max="1056" width="4.33203125" style="245" customWidth="1"/>
    <col min="1057" max="1057" width="5.5546875" style="245" customWidth="1"/>
    <col min="1058" max="1058" width="5.44140625" style="245" customWidth="1"/>
    <col min="1059" max="1059" width="5.88671875" style="245" customWidth="1"/>
    <col min="1060" max="1060" width="6.33203125" style="245" customWidth="1"/>
    <col min="1061" max="1283" width="8.88671875" style="245"/>
    <col min="1284" max="1284" width="3.44140625" style="245" customWidth="1"/>
    <col min="1285" max="1285" width="36.33203125" style="245" customWidth="1"/>
    <col min="1286" max="1286" width="4.33203125" style="245" customWidth="1"/>
    <col min="1287" max="1287" width="4.6640625" style="245" customWidth="1"/>
    <col min="1288" max="1288" width="4.5546875" style="245" customWidth="1"/>
    <col min="1289" max="1292" width="4.88671875" style="245" customWidth="1"/>
    <col min="1293" max="1293" width="4.5546875" style="245" customWidth="1"/>
    <col min="1294" max="1294" width="4.109375" style="245" customWidth="1"/>
    <col min="1295" max="1296" width="4.6640625" style="245" customWidth="1"/>
    <col min="1297" max="1299" width="4.5546875" style="245" customWidth="1"/>
    <col min="1300" max="1300" width="4.44140625" style="245" customWidth="1"/>
    <col min="1301" max="1301" width="4.6640625" style="245" customWidth="1"/>
    <col min="1302" max="1302" width="5" style="245" customWidth="1"/>
    <col min="1303" max="1303" width="4.33203125" style="245" customWidth="1"/>
    <col min="1304" max="1308" width="4.6640625" style="245" customWidth="1"/>
    <col min="1309" max="1309" width="4.33203125" style="245" customWidth="1"/>
    <col min="1310" max="1310" width="4.6640625" style="245" customWidth="1"/>
    <col min="1311" max="1311" width="4.5546875" style="245" bestFit="1" customWidth="1"/>
    <col min="1312" max="1312" width="4.33203125" style="245" customWidth="1"/>
    <col min="1313" max="1313" width="5.5546875" style="245" customWidth="1"/>
    <col min="1314" max="1314" width="5.44140625" style="245" customWidth="1"/>
    <col min="1315" max="1315" width="5.88671875" style="245" customWidth="1"/>
    <col min="1316" max="1316" width="6.33203125" style="245" customWidth="1"/>
    <col min="1317" max="1539" width="8.88671875" style="245"/>
    <col min="1540" max="1540" width="3.44140625" style="245" customWidth="1"/>
    <col min="1541" max="1541" width="36.33203125" style="245" customWidth="1"/>
    <col min="1542" max="1542" width="4.33203125" style="245" customWidth="1"/>
    <col min="1543" max="1543" width="4.6640625" style="245" customWidth="1"/>
    <col min="1544" max="1544" width="4.5546875" style="245" customWidth="1"/>
    <col min="1545" max="1548" width="4.88671875" style="245" customWidth="1"/>
    <col min="1549" max="1549" width="4.5546875" style="245" customWidth="1"/>
    <col min="1550" max="1550" width="4.109375" style="245" customWidth="1"/>
    <col min="1551" max="1552" width="4.6640625" style="245" customWidth="1"/>
    <col min="1553" max="1555" width="4.5546875" style="245" customWidth="1"/>
    <col min="1556" max="1556" width="4.44140625" style="245" customWidth="1"/>
    <col min="1557" max="1557" width="4.6640625" style="245" customWidth="1"/>
    <col min="1558" max="1558" width="5" style="245" customWidth="1"/>
    <col min="1559" max="1559" width="4.33203125" style="245" customWidth="1"/>
    <col min="1560" max="1564" width="4.6640625" style="245" customWidth="1"/>
    <col min="1565" max="1565" width="4.33203125" style="245" customWidth="1"/>
    <col min="1566" max="1566" width="4.6640625" style="245" customWidth="1"/>
    <col min="1567" max="1567" width="4.5546875" style="245" bestFit="1" customWidth="1"/>
    <col min="1568" max="1568" width="4.33203125" style="245" customWidth="1"/>
    <col min="1569" max="1569" width="5.5546875" style="245" customWidth="1"/>
    <col min="1570" max="1570" width="5.44140625" style="245" customWidth="1"/>
    <col min="1571" max="1571" width="5.88671875" style="245" customWidth="1"/>
    <col min="1572" max="1572" width="6.33203125" style="245" customWidth="1"/>
    <col min="1573" max="1795" width="8.88671875" style="245"/>
    <col min="1796" max="1796" width="3.44140625" style="245" customWidth="1"/>
    <col min="1797" max="1797" width="36.33203125" style="245" customWidth="1"/>
    <col min="1798" max="1798" width="4.33203125" style="245" customWidth="1"/>
    <col min="1799" max="1799" width="4.6640625" style="245" customWidth="1"/>
    <col min="1800" max="1800" width="4.5546875" style="245" customWidth="1"/>
    <col min="1801" max="1804" width="4.88671875" style="245" customWidth="1"/>
    <col min="1805" max="1805" width="4.5546875" style="245" customWidth="1"/>
    <col min="1806" max="1806" width="4.109375" style="245" customWidth="1"/>
    <col min="1807" max="1808" width="4.6640625" style="245" customWidth="1"/>
    <col min="1809" max="1811" width="4.5546875" style="245" customWidth="1"/>
    <col min="1812" max="1812" width="4.44140625" style="245" customWidth="1"/>
    <col min="1813" max="1813" width="4.6640625" style="245" customWidth="1"/>
    <col min="1814" max="1814" width="5" style="245" customWidth="1"/>
    <col min="1815" max="1815" width="4.33203125" style="245" customWidth="1"/>
    <col min="1816" max="1820" width="4.6640625" style="245" customWidth="1"/>
    <col min="1821" max="1821" width="4.33203125" style="245" customWidth="1"/>
    <col min="1822" max="1822" width="4.6640625" style="245" customWidth="1"/>
    <col min="1823" max="1823" width="4.5546875" style="245" bestFit="1" customWidth="1"/>
    <col min="1824" max="1824" width="4.33203125" style="245" customWidth="1"/>
    <col min="1825" max="1825" width="5.5546875" style="245" customWidth="1"/>
    <col min="1826" max="1826" width="5.44140625" style="245" customWidth="1"/>
    <col min="1827" max="1827" width="5.88671875" style="245" customWidth="1"/>
    <col min="1828" max="1828" width="6.33203125" style="245" customWidth="1"/>
    <col min="1829" max="2051" width="8.88671875" style="245"/>
    <col min="2052" max="2052" width="3.44140625" style="245" customWidth="1"/>
    <col min="2053" max="2053" width="36.33203125" style="245" customWidth="1"/>
    <col min="2054" max="2054" width="4.33203125" style="245" customWidth="1"/>
    <col min="2055" max="2055" width="4.6640625" style="245" customWidth="1"/>
    <col min="2056" max="2056" width="4.5546875" style="245" customWidth="1"/>
    <col min="2057" max="2060" width="4.88671875" style="245" customWidth="1"/>
    <col min="2061" max="2061" width="4.5546875" style="245" customWidth="1"/>
    <col min="2062" max="2062" width="4.109375" style="245" customWidth="1"/>
    <col min="2063" max="2064" width="4.6640625" style="245" customWidth="1"/>
    <col min="2065" max="2067" width="4.5546875" style="245" customWidth="1"/>
    <col min="2068" max="2068" width="4.44140625" style="245" customWidth="1"/>
    <col min="2069" max="2069" width="4.6640625" style="245" customWidth="1"/>
    <col min="2070" max="2070" width="5" style="245" customWidth="1"/>
    <col min="2071" max="2071" width="4.33203125" style="245" customWidth="1"/>
    <col min="2072" max="2076" width="4.6640625" style="245" customWidth="1"/>
    <col min="2077" max="2077" width="4.33203125" style="245" customWidth="1"/>
    <col min="2078" max="2078" width="4.6640625" style="245" customWidth="1"/>
    <col min="2079" max="2079" width="4.5546875" style="245" bestFit="1" customWidth="1"/>
    <col min="2080" max="2080" width="4.33203125" style="245" customWidth="1"/>
    <col min="2081" max="2081" width="5.5546875" style="245" customWidth="1"/>
    <col min="2082" max="2082" width="5.44140625" style="245" customWidth="1"/>
    <col min="2083" max="2083" width="5.88671875" style="245" customWidth="1"/>
    <col min="2084" max="2084" width="6.33203125" style="245" customWidth="1"/>
    <col min="2085" max="2307" width="8.88671875" style="245"/>
    <col min="2308" max="2308" width="3.44140625" style="245" customWidth="1"/>
    <col min="2309" max="2309" width="36.33203125" style="245" customWidth="1"/>
    <col min="2310" max="2310" width="4.33203125" style="245" customWidth="1"/>
    <col min="2311" max="2311" width="4.6640625" style="245" customWidth="1"/>
    <col min="2312" max="2312" width="4.5546875" style="245" customWidth="1"/>
    <col min="2313" max="2316" width="4.88671875" style="245" customWidth="1"/>
    <col min="2317" max="2317" width="4.5546875" style="245" customWidth="1"/>
    <col min="2318" max="2318" width="4.109375" style="245" customWidth="1"/>
    <col min="2319" max="2320" width="4.6640625" style="245" customWidth="1"/>
    <col min="2321" max="2323" width="4.5546875" style="245" customWidth="1"/>
    <col min="2324" max="2324" width="4.44140625" style="245" customWidth="1"/>
    <col min="2325" max="2325" width="4.6640625" style="245" customWidth="1"/>
    <col min="2326" max="2326" width="5" style="245" customWidth="1"/>
    <col min="2327" max="2327" width="4.33203125" style="245" customWidth="1"/>
    <col min="2328" max="2332" width="4.6640625" style="245" customWidth="1"/>
    <col min="2333" max="2333" width="4.33203125" style="245" customWidth="1"/>
    <col min="2334" max="2334" width="4.6640625" style="245" customWidth="1"/>
    <col min="2335" max="2335" width="4.5546875" style="245" bestFit="1" customWidth="1"/>
    <col min="2336" max="2336" width="4.33203125" style="245" customWidth="1"/>
    <col min="2337" max="2337" width="5.5546875" style="245" customWidth="1"/>
    <col min="2338" max="2338" width="5.44140625" style="245" customWidth="1"/>
    <col min="2339" max="2339" width="5.88671875" style="245" customWidth="1"/>
    <col min="2340" max="2340" width="6.33203125" style="245" customWidth="1"/>
    <col min="2341" max="2563" width="8.88671875" style="245"/>
    <col min="2564" max="2564" width="3.44140625" style="245" customWidth="1"/>
    <col min="2565" max="2565" width="36.33203125" style="245" customWidth="1"/>
    <col min="2566" max="2566" width="4.33203125" style="245" customWidth="1"/>
    <col min="2567" max="2567" width="4.6640625" style="245" customWidth="1"/>
    <col min="2568" max="2568" width="4.5546875" style="245" customWidth="1"/>
    <col min="2569" max="2572" width="4.88671875" style="245" customWidth="1"/>
    <col min="2573" max="2573" width="4.5546875" style="245" customWidth="1"/>
    <col min="2574" max="2574" width="4.109375" style="245" customWidth="1"/>
    <col min="2575" max="2576" width="4.6640625" style="245" customWidth="1"/>
    <col min="2577" max="2579" width="4.5546875" style="245" customWidth="1"/>
    <col min="2580" max="2580" width="4.44140625" style="245" customWidth="1"/>
    <col min="2581" max="2581" width="4.6640625" style="245" customWidth="1"/>
    <col min="2582" max="2582" width="5" style="245" customWidth="1"/>
    <col min="2583" max="2583" width="4.33203125" style="245" customWidth="1"/>
    <col min="2584" max="2588" width="4.6640625" style="245" customWidth="1"/>
    <col min="2589" max="2589" width="4.33203125" style="245" customWidth="1"/>
    <col min="2590" max="2590" width="4.6640625" style="245" customWidth="1"/>
    <col min="2591" max="2591" width="4.5546875" style="245" bestFit="1" customWidth="1"/>
    <col min="2592" max="2592" width="4.33203125" style="245" customWidth="1"/>
    <col min="2593" max="2593" width="5.5546875" style="245" customWidth="1"/>
    <col min="2594" max="2594" width="5.44140625" style="245" customWidth="1"/>
    <col min="2595" max="2595" width="5.88671875" style="245" customWidth="1"/>
    <col min="2596" max="2596" width="6.33203125" style="245" customWidth="1"/>
    <col min="2597" max="2819" width="8.88671875" style="245"/>
    <col min="2820" max="2820" width="3.44140625" style="245" customWidth="1"/>
    <col min="2821" max="2821" width="36.33203125" style="245" customWidth="1"/>
    <col min="2822" max="2822" width="4.33203125" style="245" customWidth="1"/>
    <col min="2823" max="2823" width="4.6640625" style="245" customWidth="1"/>
    <col min="2824" max="2824" width="4.5546875" style="245" customWidth="1"/>
    <col min="2825" max="2828" width="4.88671875" style="245" customWidth="1"/>
    <col min="2829" max="2829" width="4.5546875" style="245" customWidth="1"/>
    <col min="2830" max="2830" width="4.109375" style="245" customWidth="1"/>
    <col min="2831" max="2832" width="4.6640625" style="245" customWidth="1"/>
    <col min="2833" max="2835" width="4.5546875" style="245" customWidth="1"/>
    <col min="2836" max="2836" width="4.44140625" style="245" customWidth="1"/>
    <col min="2837" max="2837" width="4.6640625" style="245" customWidth="1"/>
    <col min="2838" max="2838" width="5" style="245" customWidth="1"/>
    <col min="2839" max="2839" width="4.33203125" style="245" customWidth="1"/>
    <col min="2840" max="2844" width="4.6640625" style="245" customWidth="1"/>
    <col min="2845" max="2845" width="4.33203125" style="245" customWidth="1"/>
    <col min="2846" max="2846" width="4.6640625" style="245" customWidth="1"/>
    <col min="2847" max="2847" width="4.5546875" style="245" bestFit="1" customWidth="1"/>
    <col min="2848" max="2848" width="4.33203125" style="245" customWidth="1"/>
    <col min="2849" max="2849" width="5.5546875" style="245" customWidth="1"/>
    <col min="2850" max="2850" width="5.44140625" style="245" customWidth="1"/>
    <col min="2851" max="2851" width="5.88671875" style="245" customWidth="1"/>
    <col min="2852" max="2852" width="6.33203125" style="245" customWidth="1"/>
    <col min="2853" max="3075" width="8.88671875" style="245"/>
    <col min="3076" max="3076" width="3.44140625" style="245" customWidth="1"/>
    <col min="3077" max="3077" width="36.33203125" style="245" customWidth="1"/>
    <col min="3078" max="3078" width="4.33203125" style="245" customWidth="1"/>
    <col min="3079" max="3079" width="4.6640625" style="245" customWidth="1"/>
    <col min="3080" max="3080" width="4.5546875" style="245" customWidth="1"/>
    <col min="3081" max="3084" width="4.88671875" style="245" customWidth="1"/>
    <col min="3085" max="3085" width="4.5546875" style="245" customWidth="1"/>
    <col min="3086" max="3086" width="4.109375" style="245" customWidth="1"/>
    <col min="3087" max="3088" width="4.6640625" style="245" customWidth="1"/>
    <col min="3089" max="3091" width="4.5546875" style="245" customWidth="1"/>
    <col min="3092" max="3092" width="4.44140625" style="245" customWidth="1"/>
    <col min="3093" max="3093" width="4.6640625" style="245" customWidth="1"/>
    <col min="3094" max="3094" width="5" style="245" customWidth="1"/>
    <col min="3095" max="3095" width="4.33203125" style="245" customWidth="1"/>
    <col min="3096" max="3100" width="4.6640625" style="245" customWidth="1"/>
    <col min="3101" max="3101" width="4.33203125" style="245" customWidth="1"/>
    <col min="3102" max="3102" width="4.6640625" style="245" customWidth="1"/>
    <col min="3103" max="3103" width="4.5546875" style="245" bestFit="1" customWidth="1"/>
    <col min="3104" max="3104" width="4.33203125" style="245" customWidth="1"/>
    <col min="3105" max="3105" width="5.5546875" style="245" customWidth="1"/>
    <col min="3106" max="3106" width="5.44140625" style="245" customWidth="1"/>
    <col min="3107" max="3107" width="5.88671875" style="245" customWidth="1"/>
    <col min="3108" max="3108" width="6.33203125" style="245" customWidth="1"/>
    <col min="3109" max="3331" width="8.88671875" style="245"/>
    <col min="3332" max="3332" width="3.44140625" style="245" customWidth="1"/>
    <col min="3333" max="3333" width="36.33203125" style="245" customWidth="1"/>
    <col min="3334" max="3334" width="4.33203125" style="245" customWidth="1"/>
    <col min="3335" max="3335" width="4.6640625" style="245" customWidth="1"/>
    <col min="3336" max="3336" width="4.5546875" style="245" customWidth="1"/>
    <col min="3337" max="3340" width="4.88671875" style="245" customWidth="1"/>
    <col min="3341" max="3341" width="4.5546875" style="245" customWidth="1"/>
    <col min="3342" max="3342" width="4.109375" style="245" customWidth="1"/>
    <col min="3343" max="3344" width="4.6640625" style="245" customWidth="1"/>
    <col min="3345" max="3347" width="4.5546875" style="245" customWidth="1"/>
    <col min="3348" max="3348" width="4.44140625" style="245" customWidth="1"/>
    <col min="3349" max="3349" width="4.6640625" style="245" customWidth="1"/>
    <col min="3350" max="3350" width="5" style="245" customWidth="1"/>
    <col min="3351" max="3351" width="4.33203125" style="245" customWidth="1"/>
    <col min="3352" max="3356" width="4.6640625" style="245" customWidth="1"/>
    <col min="3357" max="3357" width="4.33203125" style="245" customWidth="1"/>
    <col min="3358" max="3358" width="4.6640625" style="245" customWidth="1"/>
    <col min="3359" max="3359" width="4.5546875" style="245" bestFit="1" customWidth="1"/>
    <col min="3360" max="3360" width="4.33203125" style="245" customWidth="1"/>
    <col min="3361" max="3361" width="5.5546875" style="245" customWidth="1"/>
    <col min="3362" max="3362" width="5.44140625" style="245" customWidth="1"/>
    <col min="3363" max="3363" width="5.88671875" style="245" customWidth="1"/>
    <col min="3364" max="3364" width="6.33203125" style="245" customWidth="1"/>
    <col min="3365" max="3587" width="8.88671875" style="245"/>
    <col min="3588" max="3588" width="3.44140625" style="245" customWidth="1"/>
    <col min="3589" max="3589" width="36.33203125" style="245" customWidth="1"/>
    <col min="3590" max="3590" width="4.33203125" style="245" customWidth="1"/>
    <col min="3591" max="3591" width="4.6640625" style="245" customWidth="1"/>
    <col min="3592" max="3592" width="4.5546875" style="245" customWidth="1"/>
    <col min="3593" max="3596" width="4.88671875" style="245" customWidth="1"/>
    <col min="3597" max="3597" width="4.5546875" style="245" customWidth="1"/>
    <col min="3598" max="3598" width="4.109375" style="245" customWidth="1"/>
    <col min="3599" max="3600" width="4.6640625" style="245" customWidth="1"/>
    <col min="3601" max="3603" width="4.5546875" style="245" customWidth="1"/>
    <col min="3604" max="3604" width="4.44140625" style="245" customWidth="1"/>
    <col min="3605" max="3605" width="4.6640625" style="245" customWidth="1"/>
    <col min="3606" max="3606" width="5" style="245" customWidth="1"/>
    <col min="3607" max="3607" width="4.33203125" style="245" customWidth="1"/>
    <col min="3608" max="3612" width="4.6640625" style="245" customWidth="1"/>
    <col min="3613" max="3613" width="4.33203125" style="245" customWidth="1"/>
    <col min="3614" max="3614" width="4.6640625" style="245" customWidth="1"/>
    <col min="3615" max="3615" width="4.5546875" style="245" bestFit="1" customWidth="1"/>
    <col min="3616" max="3616" width="4.33203125" style="245" customWidth="1"/>
    <col min="3617" max="3617" width="5.5546875" style="245" customWidth="1"/>
    <col min="3618" max="3618" width="5.44140625" style="245" customWidth="1"/>
    <col min="3619" max="3619" width="5.88671875" style="245" customWidth="1"/>
    <col min="3620" max="3620" width="6.33203125" style="245" customWidth="1"/>
    <col min="3621" max="3843" width="8.88671875" style="245"/>
    <col min="3844" max="3844" width="3.44140625" style="245" customWidth="1"/>
    <col min="3845" max="3845" width="36.33203125" style="245" customWidth="1"/>
    <col min="3846" max="3846" width="4.33203125" style="245" customWidth="1"/>
    <col min="3847" max="3847" width="4.6640625" style="245" customWidth="1"/>
    <col min="3848" max="3848" width="4.5546875" style="245" customWidth="1"/>
    <col min="3849" max="3852" width="4.88671875" style="245" customWidth="1"/>
    <col min="3853" max="3853" width="4.5546875" style="245" customWidth="1"/>
    <col min="3854" max="3854" width="4.109375" style="245" customWidth="1"/>
    <col min="3855" max="3856" width="4.6640625" style="245" customWidth="1"/>
    <col min="3857" max="3859" width="4.5546875" style="245" customWidth="1"/>
    <col min="3860" max="3860" width="4.44140625" style="245" customWidth="1"/>
    <col min="3861" max="3861" width="4.6640625" style="245" customWidth="1"/>
    <col min="3862" max="3862" width="5" style="245" customWidth="1"/>
    <col min="3863" max="3863" width="4.33203125" style="245" customWidth="1"/>
    <col min="3864" max="3868" width="4.6640625" style="245" customWidth="1"/>
    <col min="3869" max="3869" width="4.33203125" style="245" customWidth="1"/>
    <col min="3870" max="3870" width="4.6640625" style="245" customWidth="1"/>
    <col min="3871" max="3871" width="4.5546875" style="245" bestFit="1" customWidth="1"/>
    <col min="3872" max="3872" width="4.33203125" style="245" customWidth="1"/>
    <col min="3873" max="3873" width="5.5546875" style="245" customWidth="1"/>
    <col min="3874" max="3874" width="5.44140625" style="245" customWidth="1"/>
    <col min="3875" max="3875" width="5.88671875" style="245" customWidth="1"/>
    <col min="3876" max="3876" width="6.33203125" style="245" customWidth="1"/>
    <col min="3877" max="4099" width="8.88671875" style="245"/>
    <col min="4100" max="4100" width="3.44140625" style="245" customWidth="1"/>
    <col min="4101" max="4101" width="36.33203125" style="245" customWidth="1"/>
    <col min="4102" max="4102" width="4.33203125" style="245" customWidth="1"/>
    <col min="4103" max="4103" width="4.6640625" style="245" customWidth="1"/>
    <col min="4104" max="4104" width="4.5546875" style="245" customWidth="1"/>
    <col min="4105" max="4108" width="4.88671875" style="245" customWidth="1"/>
    <col min="4109" max="4109" width="4.5546875" style="245" customWidth="1"/>
    <col min="4110" max="4110" width="4.109375" style="245" customWidth="1"/>
    <col min="4111" max="4112" width="4.6640625" style="245" customWidth="1"/>
    <col min="4113" max="4115" width="4.5546875" style="245" customWidth="1"/>
    <col min="4116" max="4116" width="4.44140625" style="245" customWidth="1"/>
    <col min="4117" max="4117" width="4.6640625" style="245" customWidth="1"/>
    <col min="4118" max="4118" width="5" style="245" customWidth="1"/>
    <col min="4119" max="4119" width="4.33203125" style="245" customWidth="1"/>
    <col min="4120" max="4124" width="4.6640625" style="245" customWidth="1"/>
    <col min="4125" max="4125" width="4.33203125" style="245" customWidth="1"/>
    <col min="4126" max="4126" width="4.6640625" style="245" customWidth="1"/>
    <col min="4127" max="4127" width="4.5546875" style="245" bestFit="1" customWidth="1"/>
    <col min="4128" max="4128" width="4.33203125" style="245" customWidth="1"/>
    <col min="4129" max="4129" width="5.5546875" style="245" customWidth="1"/>
    <col min="4130" max="4130" width="5.44140625" style="245" customWidth="1"/>
    <col min="4131" max="4131" width="5.88671875" style="245" customWidth="1"/>
    <col min="4132" max="4132" width="6.33203125" style="245" customWidth="1"/>
    <col min="4133" max="4355" width="8.88671875" style="245"/>
    <col min="4356" max="4356" width="3.44140625" style="245" customWidth="1"/>
    <col min="4357" max="4357" width="36.33203125" style="245" customWidth="1"/>
    <col min="4358" max="4358" width="4.33203125" style="245" customWidth="1"/>
    <col min="4359" max="4359" width="4.6640625" style="245" customWidth="1"/>
    <col min="4360" max="4360" width="4.5546875" style="245" customWidth="1"/>
    <col min="4361" max="4364" width="4.88671875" style="245" customWidth="1"/>
    <col min="4365" max="4365" width="4.5546875" style="245" customWidth="1"/>
    <col min="4366" max="4366" width="4.109375" style="245" customWidth="1"/>
    <col min="4367" max="4368" width="4.6640625" style="245" customWidth="1"/>
    <col min="4369" max="4371" width="4.5546875" style="245" customWidth="1"/>
    <col min="4372" max="4372" width="4.44140625" style="245" customWidth="1"/>
    <col min="4373" max="4373" width="4.6640625" style="245" customWidth="1"/>
    <col min="4374" max="4374" width="5" style="245" customWidth="1"/>
    <col min="4375" max="4375" width="4.33203125" style="245" customWidth="1"/>
    <col min="4376" max="4380" width="4.6640625" style="245" customWidth="1"/>
    <col min="4381" max="4381" width="4.33203125" style="245" customWidth="1"/>
    <col min="4382" max="4382" width="4.6640625" style="245" customWidth="1"/>
    <col min="4383" max="4383" width="4.5546875" style="245" bestFit="1" customWidth="1"/>
    <col min="4384" max="4384" width="4.33203125" style="245" customWidth="1"/>
    <col min="4385" max="4385" width="5.5546875" style="245" customWidth="1"/>
    <col min="4386" max="4386" width="5.44140625" style="245" customWidth="1"/>
    <col min="4387" max="4387" width="5.88671875" style="245" customWidth="1"/>
    <col min="4388" max="4388" width="6.33203125" style="245" customWidth="1"/>
    <col min="4389" max="4611" width="8.88671875" style="245"/>
    <col min="4612" max="4612" width="3.44140625" style="245" customWidth="1"/>
    <col min="4613" max="4613" width="36.33203125" style="245" customWidth="1"/>
    <col min="4614" max="4614" width="4.33203125" style="245" customWidth="1"/>
    <col min="4615" max="4615" width="4.6640625" style="245" customWidth="1"/>
    <col min="4616" max="4616" width="4.5546875" style="245" customWidth="1"/>
    <col min="4617" max="4620" width="4.88671875" style="245" customWidth="1"/>
    <col min="4621" max="4621" width="4.5546875" style="245" customWidth="1"/>
    <col min="4622" max="4622" width="4.109375" style="245" customWidth="1"/>
    <col min="4623" max="4624" width="4.6640625" style="245" customWidth="1"/>
    <col min="4625" max="4627" width="4.5546875" style="245" customWidth="1"/>
    <col min="4628" max="4628" width="4.44140625" style="245" customWidth="1"/>
    <col min="4629" max="4629" width="4.6640625" style="245" customWidth="1"/>
    <col min="4630" max="4630" width="5" style="245" customWidth="1"/>
    <col min="4631" max="4631" width="4.33203125" style="245" customWidth="1"/>
    <col min="4632" max="4636" width="4.6640625" style="245" customWidth="1"/>
    <col min="4637" max="4637" width="4.33203125" style="245" customWidth="1"/>
    <col min="4638" max="4638" width="4.6640625" style="245" customWidth="1"/>
    <col min="4639" max="4639" width="4.5546875" style="245" bestFit="1" customWidth="1"/>
    <col min="4640" max="4640" width="4.33203125" style="245" customWidth="1"/>
    <col min="4641" max="4641" width="5.5546875" style="245" customWidth="1"/>
    <col min="4642" max="4642" width="5.44140625" style="245" customWidth="1"/>
    <col min="4643" max="4643" width="5.88671875" style="245" customWidth="1"/>
    <col min="4644" max="4644" width="6.33203125" style="245" customWidth="1"/>
    <col min="4645" max="4867" width="8.88671875" style="245"/>
    <col min="4868" max="4868" width="3.44140625" style="245" customWidth="1"/>
    <col min="4869" max="4869" width="36.33203125" style="245" customWidth="1"/>
    <col min="4870" max="4870" width="4.33203125" style="245" customWidth="1"/>
    <col min="4871" max="4871" width="4.6640625" style="245" customWidth="1"/>
    <col min="4872" max="4872" width="4.5546875" style="245" customWidth="1"/>
    <col min="4873" max="4876" width="4.88671875" style="245" customWidth="1"/>
    <col min="4877" max="4877" width="4.5546875" style="245" customWidth="1"/>
    <col min="4878" max="4878" width="4.109375" style="245" customWidth="1"/>
    <col min="4879" max="4880" width="4.6640625" style="245" customWidth="1"/>
    <col min="4881" max="4883" width="4.5546875" style="245" customWidth="1"/>
    <col min="4884" max="4884" width="4.44140625" style="245" customWidth="1"/>
    <col min="4885" max="4885" width="4.6640625" style="245" customWidth="1"/>
    <col min="4886" max="4886" width="5" style="245" customWidth="1"/>
    <col min="4887" max="4887" width="4.33203125" style="245" customWidth="1"/>
    <col min="4888" max="4892" width="4.6640625" style="245" customWidth="1"/>
    <col min="4893" max="4893" width="4.33203125" style="245" customWidth="1"/>
    <col min="4894" max="4894" width="4.6640625" style="245" customWidth="1"/>
    <col min="4895" max="4895" width="4.5546875" style="245" bestFit="1" customWidth="1"/>
    <col min="4896" max="4896" width="4.33203125" style="245" customWidth="1"/>
    <col min="4897" max="4897" width="5.5546875" style="245" customWidth="1"/>
    <col min="4898" max="4898" width="5.44140625" style="245" customWidth="1"/>
    <col min="4899" max="4899" width="5.88671875" style="245" customWidth="1"/>
    <col min="4900" max="4900" width="6.33203125" style="245" customWidth="1"/>
    <col min="4901" max="5123" width="8.88671875" style="245"/>
    <col min="5124" max="5124" width="3.44140625" style="245" customWidth="1"/>
    <col min="5125" max="5125" width="36.33203125" style="245" customWidth="1"/>
    <col min="5126" max="5126" width="4.33203125" style="245" customWidth="1"/>
    <col min="5127" max="5127" width="4.6640625" style="245" customWidth="1"/>
    <col min="5128" max="5128" width="4.5546875" style="245" customWidth="1"/>
    <col min="5129" max="5132" width="4.88671875" style="245" customWidth="1"/>
    <col min="5133" max="5133" width="4.5546875" style="245" customWidth="1"/>
    <col min="5134" max="5134" width="4.109375" style="245" customWidth="1"/>
    <col min="5135" max="5136" width="4.6640625" style="245" customWidth="1"/>
    <col min="5137" max="5139" width="4.5546875" style="245" customWidth="1"/>
    <col min="5140" max="5140" width="4.44140625" style="245" customWidth="1"/>
    <col min="5141" max="5141" width="4.6640625" style="245" customWidth="1"/>
    <col min="5142" max="5142" width="5" style="245" customWidth="1"/>
    <col min="5143" max="5143" width="4.33203125" style="245" customWidth="1"/>
    <col min="5144" max="5148" width="4.6640625" style="245" customWidth="1"/>
    <col min="5149" max="5149" width="4.33203125" style="245" customWidth="1"/>
    <col min="5150" max="5150" width="4.6640625" style="245" customWidth="1"/>
    <col min="5151" max="5151" width="4.5546875" style="245" bestFit="1" customWidth="1"/>
    <col min="5152" max="5152" width="4.33203125" style="245" customWidth="1"/>
    <col min="5153" max="5153" width="5.5546875" style="245" customWidth="1"/>
    <col min="5154" max="5154" width="5.44140625" style="245" customWidth="1"/>
    <col min="5155" max="5155" width="5.88671875" style="245" customWidth="1"/>
    <col min="5156" max="5156" width="6.33203125" style="245" customWidth="1"/>
    <col min="5157" max="5379" width="8.88671875" style="245"/>
    <col min="5380" max="5380" width="3.44140625" style="245" customWidth="1"/>
    <col min="5381" max="5381" width="36.33203125" style="245" customWidth="1"/>
    <col min="5382" max="5382" width="4.33203125" style="245" customWidth="1"/>
    <col min="5383" max="5383" width="4.6640625" style="245" customWidth="1"/>
    <col min="5384" max="5384" width="4.5546875" style="245" customWidth="1"/>
    <col min="5385" max="5388" width="4.88671875" style="245" customWidth="1"/>
    <col min="5389" max="5389" width="4.5546875" style="245" customWidth="1"/>
    <col min="5390" max="5390" width="4.109375" style="245" customWidth="1"/>
    <col min="5391" max="5392" width="4.6640625" style="245" customWidth="1"/>
    <col min="5393" max="5395" width="4.5546875" style="245" customWidth="1"/>
    <col min="5396" max="5396" width="4.44140625" style="245" customWidth="1"/>
    <col min="5397" max="5397" width="4.6640625" style="245" customWidth="1"/>
    <col min="5398" max="5398" width="5" style="245" customWidth="1"/>
    <col min="5399" max="5399" width="4.33203125" style="245" customWidth="1"/>
    <col min="5400" max="5404" width="4.6640625" style="245" customWidth="1"/>
    <col min="5405" max="5405" width="4.33203125" style="245" customWidth="1"/>
    <col min="5406" max="5406" width="4.6640625" style="245" customWidth="1"/>
    <col min="5407" max="5407" width="4.5546875" style="245" bestFit="1" customWidth="1"/>
    <col min="5408" max="5408" width="4.33203125" style="245" customWidth="1"/>
    <col min="5409" max="5409" width="5.5546875" style="245" customWidth="1"/>
    <col min="5410" max="5410" width="5.44140625" style="245" customWidth="1"/>
    <col min="5411" max="5411" width="5.88671875" style="245" customWidth="1"/>
    <col min="5412" max="5412" width="6.33203125" style="245" customWidth="1"/>
    <col min="5413" max="5635" width="8.88671875" style="245"/>
    <col min="5636" max="5636" width="3.44140625" style="245" customWidth="1"/>
    <col min="5637" max="5637" width="36.33203125" style="245" customWidth="1"/>
    <col min="5638" max="5638" width="4.33203125" style="245" customWidth="1"/>
    <col min="5639" max="5639" width="4.6640625" style="245" customWidth="1"/>
    <col min="5640" max="5640" width="4.5546875" style="245" customWidth="1"/>
    <col min="5641" max="5644" width="4.88671875" style="245" customWidth="1"/>
    <col min="5645" max="5645" width="4.5546875" style="245" customWidth="1"/>
    <col min="5646" max="5646" width="4.109375" style="245" customWidth="1"/>
    <col min="5647" max="5648" width="4.6640625" style="245" customWidth="1"/>
    <col min="5649" max="5651" width="4.5546875" style="245" customWidth="1"/>
    <col min="5652" max="5652" width="4.44140625" style="245" customWidth="1"/>
    <col min="5653" max="5653" width="4.6640625" style="245" customWidth="1"/>
    <col min="5654" max="5654" width="5" style="245" customWidth="1"/>
    <col min="5655" max="5655" width="4.33203125" style="245" customWidth="1"/>
    <col min="5656" max="5660" width="4.6640625" style="245" customWidth="1"/>
    <col min="5661" max="5661" width="4.33203125" style="245" customWidth="1"/>
    <col min="5662" max="5662" width="4.6640625" style="245" customWidth="1"/>
    <col min="5663" max="5663" width="4.5546875" style="245" bestFit="1" customWidth="1"/>
    <col min="5664" max="5664" width="4.33203125" style="245" customWidth="1"/>
    <col min="5665" max="5665" width="5.5546875" style="245" customWidth="1"/>
    <col min="5666" max="5666" width="5.44140625" style="245" customWidth="1"/>
    <col min="5667" max="5667" width="5.88671875" style="245" customWidth="1"/>
    <col min="5668" max="5668" width="6.33203125" style="245" customWidth="1"/>
    <col min="5669" max="5891" width="8.88671875" style="245"/>
    <col min="5892" max="5892" width="3.44140625" style="245" customWidth="1"/>
    <col min="5893" max="5893" width="36.33203125" style="245" customWidth="1"/>
    <col min="5894" max="5894" width="4.33203125" style="245" customWidth="1"/>
    <col min="5895" max="5895" width="4.6640625" style="245" customWidth="1"/>
    <col min="5896" max="5896" width="4.5546875" style="245" customWidth="1"/>
    <col min="5897" max="5900" width="4.88671875" style="245" customWidth="1"/>
    <col min="5901" max="5901" width="4.5546875" style="245" customWidth="1"/>
    <col min="5902" max="5902" width="4.109375" style="245" customWidth="1"/>
    <col min="5903" max="5904" width="4.6640625" style="245" customWidth="1"/>
    <col min="5905" max="5907" width="4.5546875" style="245" customWidth="1"/>
    <col min="5908" max="5908" width="4.44140625" style="245" customWidth="1"/>
    <col min="5909" max="5909" width="4.6640625" style="245" customWidth="1"/>
    <col min="5910" max="5910" width="5" style="245" customWidth="1"/>
    <col min="5911" max="5911" width="4.33203125" style="245" customWidth="1"/>
    <col min="5912" max="5916" width="4.6640625" style="245" customWidth="1"/>
    <col min="5917" max="5917" width="4.33203125" style="245" customWidth="1"/>
    <col min="5918" max="5918" width="4.6640625" style="245" customWidth="1"/>
    <col min="5919" max="5919" width="4.5546875" style="245" bestFit="1" customWidth="1"/>
    <col min="5920" max="5920" width="4.33203125" style="245" customWidth="1"/>
    <col min="5921" max="5921" width="5.5546875" style="245" customWidth="1"/>
    <col min="5922" max="5922" width="5.44140625" style="245" customWidth="1"/>
    <col min="5923" max="5923" width="5.88671875" style="245" customWidth="1"/>
    <col min="5924" max="5924" width="6.33203125" style="245" customWidth="1"/>
    <col min="5925" max="6147" width="8.88671875" style="245"/>
    <col min="6148" max="6148" width="3.44140625" style="245" customWidth="1"/>
    <col min="6149" max="6149" width="36.33203125" style="245" customWidth="1"/>
    <col min="6150" max="6150" width="4.33203125" style="245" customWidth="1"/>
    <col min="6151" max="6151" width="4.6640625" style="245" customWidth="1"/>
    <col min="6152" max="6152" width="4.5546875" style="245" customWidth="1"/>
    <col min="6153" max="6156" width="4.88671875" style="245" customWidth="1"/>
    <col min="6157" max="6157" width="4.5546875" style="245" customWidth="1"/>
    <col min="6158" max="6158" width="4.109375" style="245" customWidth="1"/>
    <col min="6159" max="6160" width="4.6640625" style="245" customWidth="1"/>
    <col min="6161" max="6163" width="4.5546875" style="245" customWidth="1"/>
    <col min="6164" max="6164" width="4.44140625" style="245" customWidth="1"/>
    <col min="6165" max="6165" width="4.6640625" style="245" customWidth="1"/>
    <col min="6166" max="6166" width="5" style="245" customWidth="1"/>
    <col min="6167" max="6167" width="4.33203125" style="245" customWidth="1"/>
    <col min="6168" max="6172" width="4.6640625" style="245" customWidth="1"/>
    <col min="6173" max="6173" width="4.33203125" style="245" customWidth="1"/>
    <col min="6174" max="6174" width="4.6640625" style="245" customWidth="1"/>
    <col min="6175" max="6175" width="4.5546875" style="245" bestFit="1" customWidth="1"/>
    <col min="6176" max="6176" width="4.33203125" style="245" customWidth="1"/>
    <col min="6177" max="6177" width="5.5546875" style="245" customWidth="1"/>
    <col min="6178" max="6178" width="5.44140625" style="245" customWidth="1"/>
    <col min="6179" max="6179" width="5.88671875" style="245" customWidth="1"/>
    <col min="6180" max="6180" width="6.33203125" style="245" customWidth="1"/>
    <col min="6181" max="6403" width="8.88671875" style="245"/>
    <col min="6404" max="6404" width="3.44140625" style="245" customWidth="1"/>
    <col min="6405" max="6405" width="36.33203125" style="245" customWidth="1"/>
    <col min="6406" max="6406" width="4.33203125" style="245" customWidth="1"/>
    <col min="6407" max="6407" width="4.6640625" style="245" customWidth="1"/>
    <col min="6408" max="6408" width="4.5546875" style="245" customWidth="1"/>
    <col min="6409" max="6412" width="4.88671875" style="245" customWidth="1"/>
    <col min="6413" max="6413" width="4.5546875" style="245" customWidth="1"/>
    <col min="6414" max="6414" width="4.109375" style="245" customWidth="1"/>
    <col min="6415" max="6416" width="4.6640625" style="245" customWidth="1"/>
    <col min="6417" max="6419" width="4.5546875" style="245" customWidth="1"/>
    <col min="6420" max="6420" width="4.44140625" style="245" customWidth="1"/>
    <col min="6421" max="6421" width="4.6640625" style="245" customWidth="1"/>
    <col min="6422" max="6422" width="5" style="245" customWidth="1"/>
    <col min="6423" max="6423" width="4.33203125" style="245" customWidth="1"/>
    <col min="6424" max="6428" width="4.6640625" style="245" customWidth="1"/>
    <col min="6429" max="6429" width="4.33203125" style="245" customWidth="1"/>
    <col min="6430" max="6430" width="4.6640625" style="245" customWidth="1"/>
    <col min="6431" max="6431" width="4.5546875" style="245" bestFit="1" customWidth="1"/>
    <col min="6432" max="6432" width="4.33203125" style="245" customWidth="1"/>
    <col min="6433" max="6433" width="5.5546875" style="245" customWidth="1"/>
    <col min="6434" max="6434" width="5.44140625" style="245" customWidth="1"/>
    <col min="6435" max="6435" width="5.88671875" style="245" customWidth="1"/>
    <col min="6436" max="6436" width="6.33203125" style="245" customWidth="1"/>
    <col min="6437" max="6659" width="8.88671875" style="245"/>
    <col min="6660" max="6660" width="3.44140625" style="245" customWidth="1"/>
    <col min="6661" max="6661" width="36.33203125" style="245" customWidth="1"/>
    <col min="6662" max="6662" width="4.33203125" style="245" customWidth="1"/>
    <col min="6663" max="6663" width="4.6640625" style="245" customWidth="1"/>
    <col min="6664" max="6664" width="4.5546875" style="245" customWidth="1"/>
    <col min="6665" max="6668" width="4.88671875" style="245" customWidth="1"/>
    <col min="6669" max="6669" width="4.5546875" style="245" customWidth="1"/>
    <col min="6670" max="6670" width="4.109375" style="245" customWidth="1"/>
    <col min="6671" max="6672" width="4.6640625" style="245" customWidth="1"/>
    <col min="6673" max="6675" width="4.5546875" style="245" customWidth="1"/>
    <col min="6676" max="6676" width="4.44140625" style="245" customWidth="1"/>
    <col min="6677" max="6677" width="4.6640625" style="245" customWidth="1"/>
    <col min="6678" max="6678" width="5" style="245" customWidth="1"/>
    <col min="6679" max="6679" width="4.33203125" style="245" customWidth="1"/>
    <col min="6680" max="6684" width="4.6640625" style="245" customWidth="1"/>
    <col min="6685" max="6685" width="4.33203125" style="245" customWidth="1"/>
    <col min="6686" max="6686" width="4.6640625" style="245" customWidth="1"/>
    <col min="6687" max="6687" width="4.5546875" style="245" bestFit="1" customWidth="1"/>
    <col min="6688" max="6688" width="4.33203125" style="245" customWidth="1"/>
    <col min="6689" max="6689" width="5.5546875" style="245" customWidth="1"/>
    <col min="6690" max="6690" width="5.44140625" style="245" customWidth="1"/>
    <col min="6691" max="6691" width="5.88671875" style="245" customWidth="1"/>
    <col min="6692" max="6692" width="6.33203125" style="245" customWidth="1"/>
    <col min="6693" max="6915" width="8.88671875" style="245"/>
    <col min="6916" max="6916" width="3.44140625" style="245" customWidth="1"/>
    <col min="6917" max="6917" width="36.33203125" style="245" customWidth="1"/>
    <col min="6918" max="6918" width="4.33203125" style="245" customWidth="1"/>
    <col min="6919" max="6919" width="4.6640625" style="245" customWidth="1"/>
    <col min="6920" max="6920" width="4.5546875" style="245" customWidth="1"/>
    <col min="6921" max="6924" width="4.88671875" style="245" customWidth="1"/>
    <col min="6925" max="6925" width="4.5546875" style="245" customWidth="1"/>
    <col min="6926" max="6926" width="4.109375" style="245" customWidth="1"/>
    <col min="6927" max="6928" width="4.6640625" style="245" customWidth="1"/>
    <col min="6929" max="6931" width="4.5546875" style="245" customWidth="1"/>
    <col min="6932" max="6932" width="4.44140625" style="245" customWidth="1"/>
    <col min="6933" max="6933" width="4.6640625" style="245" customWidth="1"/>
    <col min="6934" max="6934" width="5" style="245" customWidth="1"/>
    <col min="6935" max="6935" width="4.33203125" style="245" customWidth="1"/>
    <col min="6936" max="6940" width="4.6640625" style="245" customWidth="1"/>
    <col min="6941" max="6941" width="4.33203125" style="245" customWidth="1"/>
    <col min="6942" max="6942" width="4.6640625" style="245" customWidth="1"/>
    <col min="6943" max="6943" width="4.5546875" style="245" bestFit="1" customWidth="1"/>
    <col min="6944" max="6944" width="4.33203125" style="245" customWidth="1"/>
    <col min="6945" max="6945" width="5.5546875" style="245" customWidth="1"/>
    <col min="6946" max="6946" width="5.44140625" style="245" customWidth="1"/>
    <col min="6947" max="6947" width="5.88671875" style="245" customWidth="1"/>
    <col min="6948" max="6948" width="6.33203125" style="245" customWidth="1"/>
    <col min="6949" max="7171" width="8.88671875" style="245"/>
    <col min="7172" max="7172" width="3.44140625" style="245" customWidth="1"/>
    <col min="7173" max="7173" width="36.33203125" style="245" customWidth="1"/>
    <col min="7174" max="7174" width="4.33203125" style="245" customWidth="1"/>
    <col min="7175" max="7175" width="4.6640625" style="245" customWidth="1"/>
    <col min="7176" max="7176" width="4.5546875" style="245" customWidth="1"/>
    <col min="7177" max="7180" width="4.88671875" style="245" customWidth="1"/>
    <col min="7181" max="7181" width="4.5546875" style="245" customWidth="1"/>
    <col min="7182" max="7182" width="4.109375" style="245" customWidth="1"/>
    <col min="7183" max="7184" width="4.6640625" style="245" customWidth="1"/>
    <col min="7185" max="7187" width="4.5546875" style="245" customWidth="1"/>
    <col min="7188" max="7188" width="4.44140625" style="245" customWidth="1"/>
    <col min="7189" max="7189" width="4.6640625" style="245" customWidth="1"/>
    <col min="7190" max="7190" width="5" style="245" customWidth="1"/>
    <col min="7191" max="7191" width="4.33203125" style="245" customWidth="1"/>
    <col min="7192" max="7196" width="4.6640625" style="245" customWidth="1"/>
    <col min="7197" max="7197" width="4.33203125" style="245" customWidth="1"/>
    <col min="7198" max="7198" width="4.6640625" style="245" customWidth="1"/>
    <col min="7199" max="7199" width="4.5546875" style="245" bestFit="1" customWidth="1"/>
    <col min="7200" max="7200" width="4.33203125" style="245" customWidth="1"/>
    <col min="7201" max="7201" width="5.5546875" style="245" customWidth="1"/>
    <col min="7202" max="7202" width="5.44140625" style="245" customWidth="1"/>
    <col min="7203" max="7203" width="5.88671875" style="245" customWidth="1"/>
    <col min="7204" max="7204" width="6.33203125" style="245" customWidth="1"/>
    <col min="7205" max="7427" width="8.88671875" style="245"/>
    <col min="7428" max="7428" width="3.44140625" style="245" customWidth="1"/>
    <col min="7429" max="7429" width="36.33203125" style="245" customWidth="1"/>
    <col min="7430" max="7430" width="4.33203125" style="245" customWidth="1"/>
    <col min="7431" max="7431" width="4.6640625" style="245" customWidth="1"/>
    <col min="7432" max="7432" width="4.5546875" style="245" customWidth="1"/>
    <col min="7433" max="7436" width="4.88671875" style="245" customWidth="1"/>
    <col min="7437" max="7437" width="4.5546875" style="245" customWidth="1"/>
    <col min="7438" max="7438" width="4.109375" style="245" customWidth="1"/>
    <col min="7439" max="7440" width="4.6640625" style="245" customWidth="1"/>
    <col min="7441" max="7443" width="4.5546875" style="245" customWidth="1"/>
    <col min="7444" max="7444" width="4.44140625" style="245" customWidth="1"/>
    <col min="7445" max="7445" width="4.6640625" style="245" customWidth="1"/>
    <col min="7446" max="7446" width="5" style="245" customWidth="1"/>
    <col min="7447" max="7447" width="4.33203125" style="245" customWidth="1"/>
    <col min="7448" max="7452" width="4.6640625" style="245" customWidth="1"/>
    <col min="7453" max="7453" width="4.33203125" style="245" customWidth="1"/>
    <col min="7454" max="7454" width="4.6640625" style="245" customWidth="1"/>
    <col min="7455" max="7455" width="4.5546875" style="245" bestFit="1" customWidth="1"/>
    <col min="7456" max="7456" width="4.33203125" style="245" customWidth="1"/>
    <col min="7457" max="7457" width="5.5546875" style="245" customWidth="1"/>
    <col min="7458" max="7458" width="5.44140625" style="245" customWidth="1"/>
    <col min="7459" max="7459" width="5.88671875" style="245" customWidth="1"/>
    <col min="7460" max="7460" width="6.33203125" style="245" customWidth="1"/>
    <col min="7461" max="7683" width="8.88671875" style="245"/>
    <col min="7684" max="7684" width="3.44140625" style="245" customWidth="1"/>
    <col min="7685" max="7685" width="36.33203125" style="245" customWidth="1"/>
    <col min="7686" max="7686" width="4.33203125" style="245" customWidth="1"/>
    <col min="7687" max="7687" width="4.6640625" style="245" customWidth="1"/>
    <col min="7688" max="7688" width="4.5546875" style="245" customWidth="1"/>
    <col min="7689" max="7692" width="4.88671875" style="245" customWidth="1"/>
    <col min="7693" max="7693" width="4.5546875" style="245" customWidth="1"/>
    <col min="7694" max="7694" width="4.109375" style="245" customWidth="1"/>
    <col min="7695" max="7696" width="4.6640625" style="245" customWidth="1"/>
    <col min="7697" max="7699" width="4.5546875" style="245" customWidth="1"/>
    <col min="7700" max="7700" width="4.44140625" style="245" customWidth="1"/>
    <col min="7701" max="7701" width="4.6640625" style="245" customWidth="1"/>
    <col min="7702" max="7702" width="5" style="245" customWidth="1"/>
    <col min="7703" max="7703" width="4.33203125" style="245" customWidth="1"/>
    <col min="7704" max="7708" width="4.6640625" style="245" customWidth="1"/>
    <col min="7709" max="7709" width="4.33203125" style="245" customWidth="1"/>
    <col min="7710" max="7710" width="4.6640625" style="245" customWidth="1"/>
    <col min="7711" max="7711" width="4.5546875" style="245" bestFit="1" customWidth="1"/>
    <col min="7712" max="7712" width="4.33203125" style="245" customWidth="1"/>
    <col min="7713" max="7713" width="5.5546875" style="245" customWidth="1"/>
    <col min="7714" max="7714" width="5.44140625" style="245" customWidth="1"/>
    <col min="7715" max="7715" width="5.88671875" style="245" customWidth="1"/>
    <col min="7716" max="7716" width="6.33203125" style="245" customWidth="1"/>
    <col min="7717" max="7939" width="8.88671875" style="245"/>
    <col min="7940" max="7940" width="3.44140625" style="245" customWidth="1"/>
    <col min="7941" max="7941" width="36.33203125" style="245" customWidth="1"/>
    <col min="7942" max="7942" width="4.33203125" style="245" customWidth="1"/>
    <col min="7943" max="7943" width="4.6640625" style="245" customWidth="1"/>
    <col min="7944" max="7944" width="4.5546875" style="245" customWidth="1"/>
    <col min="7945" max="7948" width="4.88671875" style="245" customWidth="1"/>
    <col min="7949" max="7949" width="4.5546875" style="245" customWidth="1"/>
    <col min="7950" max="7950" width="4.109375" style="245" customWidth="1"/>
    <col min="7951" max="7952" width="4.6640625" style="245" customWidth="1"/>
    <col min="7953" max="7955" width="4.5546875" style="245" customWidth="1"/>
    <col min="7956" max="7956" width="4.44140625" style="245" customWidth="1"/>
    <col min="7957" max="7957" width="4.6640625" style="245" customWidth="1"/>
    <col min="7958" max="7958" width="5" style="245" customWidth="1"/>
    <col min="7959" max="7959" width="4.33203125" style="245" customWidth="1"/>
    <col min="7960" max="7964" width="4.6640625" style="245" customWidth="1"/>
    <col min="7965" max="7965" width="4.33203125" style="245" customWidth="1"/>
    <col min="7966" max="7966" width="4.6640625" style="245" customWidth="1"/>
    <col min="7967" max="7967" width="4.5546875" style="245" bestFit="1" customWidth="1"/>
    <col min="7968" max="7968" width="4.33203125" style="245" customWidth="1"/>
    <col min="7969" max="7969" width="5.5546875" style="245" customWidth="1"/>
    <col min="7970" max="7970" width="5.44140625" style="245" customWidth="1"/>
    <col min="7971" max="7971" width="5.88671875" style="245" customWidth="1"/>
    <col min="7972" max="7972" width="6.33203125" style="245" customWidth="1"/>
    <col min="7973" max="8195" width="8.88671875" style="245"/>
    <col min="8196" max="8196" width="3.44140625" style="245" customWidth="1"/>
    <col min="8197" max="8197" width="36.33203125" style="245" customWidth="1"/>
    <col min="8198" max="8198" width="4.33203125" style="245" customWidth="1"/>
    <col min="8199" max="8199" width="4.6640625" style="245" customWidth="1"/>
    <col min="8200" max="8200" width="4.5546875" style="245" customWidth="1"/>
    <col min="8201" max="8204" width="4.88671875" style="245" customWidth="1"/>
    <col min="8205" max="8205" width="4.5546875" style="245" customWidth="1"/>
    <col min="8206" max="8206" width="4.109375" style="245" customWidth="1"/>
    <col min="8207" max="8208" width="4.6640625" style="245" customWidth="1"/>
    <col min="8209" max="8211" width="4.5546875" style="245" customWidth="1"/>
    <col min="8212" max="8212" width="4.44140625" style="245" customWidth="1"/>
    <col min="8213" max="8213" width="4.6640625" style="245" customWidth="1"/>
    <col min="8214" max="8214" width="5" style="245" customWidth="1"/>
    <col min="8215" max="8215" width="4.33203125" style="245" customWidth="1"/>
    <col min="8216" max="8220" width="4.6640625" style="245" customWidth="1"/>
    <col min="8221" max="8221" width="4.33203125" style="245" customWidth="1"/>
    <col min="8222" max="8222" width="4.6640625" style="245" customWidth="1"/>
    <col min="8223" max="8223" width="4.5546875" style="245" bestFit="1" customWidth="1"/>
    <col min="8224" max="8224" width="4.33203125" style="245" customWidth="1"/>
    <col min="8225" max="8225" width="5.5546875" style="245" customWidth="1"/>
    <col min="8226" max="8226" width="5.44140625" style="245" customWidth="1"/>
    <col min="8227" max="8227" width="5.88671875" style="245" customWidth="1"/>
    <col min="8228" max="8228" width="6.33203125" style="245" customWidth="1"/>
    <col min="8229" max="8451" width="8.88671875" style="245"/>
    <col min="8452" max="8452" width="3.44140625" style="245" customWidth="1"/>
    <col min="8453" max="8453" width="36.33203125" style="245" customWidth="1"/>
    <col min="8454" max="8454" width="4.33203125" style="245" customWidth="1"/>
    <col min="8455" max="8455" width="4.6640625" style="245" customWidth="1"/>
    <col min="8456" max="8456" width="4.5546875" style="245" customWidth="1"/>
    <col min="8457" max="8460" width="4.88671875" style="245" customWidth="1"/>
    <col min="8461" max="8461" width="4.5546875" style="245" customWidth="1"/>
    <col min="8462" max="8462" width="4.109375" style="245" customWidth="1"/>
    <col min="8463" max="8464" width="4.6640625" style="245" customWidth="1"/>
    <col min="8465" max="8467" width="4.5546875" style="245" customWidth="1"/>
    <col min="8468" max="8468" width="4.44140625" style="245" customWidth="1"/>
    <col min="8469" max="8469" width="4.6640625" style="245" customWidth="1"/>
    <col min="8470" max="8470" width="5" style="245" customWidth="1"/>
    <col min="8471" max="8471" width="4.33203125" style="245" customWidth="1"/>
    <col min="8472" max="8476" width="4.6640625" style="245" customWidth="1"/>
    <col min="8477" max="8477" width="4.33203125" style="245" customWidth="1"/>
    <col min="8478" max="8478" width="4.6640625" style="245" customWidth="1"/>
    <col min="8479" max="8479" width="4.5546875" style="245" bestFit="1" customWidth="1"/>
    <col min="8480" max="8480" width="4.33203125" style="245" customWidth="1"/>
    <col min="8481" max="8481" width="5.5546875" style="245" customWidth="1"/>
    <col min="8482" max="8482" width="5.44140625" style="245" customWidth="1"/>
    <col min="8483" max="8483" width="5.88671875" style="245" customWidth="1"/>
    <col min="8484" max="8484" width="6.33203125" style="245" customWidth="1"/>
    <col min="8485" max="8707" width="8.88671875" style="245"/>
    <col min="8708" max="8708" width="3.44140625" style="245" customWidth="1"/>
    <col min="8709" max="8709" width="36.33203125" style="245" customWidth="1"/>
    <col min="8710" max="8710" width="4.33203125" style="245" customWidth="1"/>
    <col min="8711" max="8711" width="4.6640625" style="245" customWidth="1"/>
    <col min="8712" max="8712" width="4.5546875" style="245" customWidth="1"/>
    <col min="8713" max="8716" width="4.88671875" style="245" customWidth="1"/>
    <col min="8717" max="8717" width="4.5546875" style="245" customWidth="1"/>
    <col min="8718" max="8718" width="4.109375" style="245" customWidth="1"/>
    <col min="8719" max="8720" width="4.6640625" style="245" customWidth="1"/>
    <col min="8721" max="8723" width="4.5546875" style="245" customWidth="1"/>
    <col min="8724" max="8724" width="4.44140625" style="245" customWidth="1"/>
    <col min="8725" max="8725" width="4.6640625" style="245" customWidth="1"/>
    <col min="8726" max="8726" width="5" style="245" customWidth="1"/>
    <col min="8727" max="8727" width="4.33203125" style="245" customWidth="1"/>
    <col min="8728" max="8732" width="4.6640625" style="245" customWidth="1"/>
    <col min="8733" max="8733" width="4.33203125" style="245" customWidth="1"/>
    <col min="8734" max="8734" width="4.6640625" style="245" customWidth="1"/>
    <col min="8735" max="8735" width="4.5546875" style="245" bestFit="1" customWidth="1"/>
    <col min="8736" max="8736" width="4.33203125" style="245" customWidth="1"/>
    <col min="8737" max="8737" width="5.5546875" style="245" customWidth="1"/>
    <col min="8738" max="8738" width="5.44140625" style="245" customWidth="1"/>
    <col min="8739" max="8739" width="5.88671875" style="245" customWidth="1"/>
    <col min="8740" max="8740" width="6.33203125" style="245" customWidth="1"/>
    <col min="8741" max="8963" width="8.88671875" style="245"/>
    <col min="8964" max="8964" width="3.44140625" style="245" customWidth="1"/>
    <col min="8965" max="8965" width="36.33203125" style="245" customWidth="1"/>
    <col min="8966" max="8966" width="4.33203125" style="245" customWidth="1"/>
    <col min="8967" max="8967" width="4.6640625" style="245" customWidth="1"/>
    <col min="8968" max="8968" width="4.5546875" style="245" customWidth="1"/>
    <col min="8969" max="8972" width="4.88671875" style="245" customWidth="1"/>
    <col min="8973" max="8973" width="4.5546875" style="245" customWidth="1"/>
    <col min="8974" max="8974" width="4.109375" style="245" customWidth="1"/>
    <col min="8975" max="8976" width="4.6640625" style="245" customWidth="1"/>
    <col min="8977" max="8979" width="4.5546875" style="245" customWidth="1"/>
    <col min="8980" max="8980" width="4.44140625" style="245" customWidth="1"/>
    <col min="8981" max="8981" width="4.6640625" style="245" customWidth="1"/>
    <col min="8982" max="8982" width="5" style="245" customWidth="1"/>
    <col min="8983" max="8983" width="4.33203125" style="245" customWidth="1"/>
    <col min="8984" max="8988" width="4.6640625" style="245" customWidth="1"/>
    <col min="8989" max="8989" width="4.33203125" style="245" customWidth="1"/>
    <col min="8990" max="8990" width="4.6640625" style="245" customWidth="1"/>
    <col min="8991" max="8991" width="4.5546875" style="245" bestFit="1" customWidth="1"/>
    <col min="8992" max="8992" width="4.33203125" style="245" customWidth="1"/>
    <col min="8993" max="8993" width="5.5546875" style="245" customWidth="1"/>
    <col min="8994" max="8994" width="5.44140625" style="245" customWidth="1"/>
    <col min="8995" max="8995" width="5.88671875" style="245" customWidth="1"/>
    <col min="8996" max="8996" width="6.33203125" style="245" customWidth="1"/>
    <col min="8997" max="9219" width="8.88671875" style="245"/>
    <col min="9220" max="9220" width="3.44140625" style="245" customWidth="1"/>
    <col min="9221" max="9221" width="36.33203125" style="245" customWidth="1"/>
    <col min="9222" max="9222" width="4.33203125" style="245" customWidth="1"/>
    <col min="9223" max="9223" width="4.6640625" style="245" customWidth="1"/>
    <col min="9224" max="9224" width="4.5546875" style="245" customWidth="1"/>
    <col min="9225" max="9228" width="4.88671875" style="245" customWidth="1"/>
    <col min="9229" max="9229" width="4.5546875" style="245" customWidth="1"/>
    <col min="9230" max="9230" width="4.109375" style="245" customWidth="1"/>
    <col min="9231" max="9232" width="4.6640625" style="245" customWidth="1"/>
    <col min="9233" max="9235" width="4.5546875" style="245" customWidth="1"/>
    <col min="9236" max="9236" width="4.44140625" style="245" customWidth="1"/>
    <col min="9237" max="9237" width="4.6640625" style="245" customWidth="1"/>
    <col min="9238" max="9238" width="5" style="245" customWidth="1"/>
    <col min="9239" max="9239" width="4.33203125" style="245" customWidth="1"/>
    <col min="9240" max="9244" width="4.6640625" style="245" customWidth="1"/>
    <col min="9245" max="9245" width="4.33203125" style="245" customWidth="1"/>
    <col min="9246" max="9246" width="4.6640625" style="245" customWidth="1"/>
    <col min="9247" max="9247" width="4.5546875" style="245" bestFit="1" customWidth="1"/>
    <col min="9248" max="9248" width="4.33203125" style="245" customWidth="1"/>
    <col min="9249" max="9249" width="5.5546875" style="245" customWidth="1"/>
    <col min="9250" max="9250" width="5.44140625" style="245" customWidth="1"/>
    <col min="9251" max="9251" width="5.88671875" style="245" customWidth="1"/>
    <col min="9252" max="9252" width="6.33203125" style="245" customWidth="1"/>
    <col min="9253" max="9475" width="8.88671875" style="245"/>
    <col min="9476" max="9476" width="3.44140625" style="245" customWidth="1"/>
    <col min="9477" max="9477" width="36.33203125" style="245" customWidth="1"/>
    <col min="9478" max="9478" width="4.33203125" style="245" customWidth="1"/>
    <col min="9479" max="9479" width="4.6640625" style="245" customWidth="1"/>
    <col min="9480" max="9480" width="4.5546875" style="245" customWidth="1"/>
    <col min="9481" max="9484" width="4.88671875" style="245" customWidth="1"/>
    <col min="9485" max="9485" width="4.5546875" style="245" customWidth="1"/>
    <col min="9486" max="9486" width="4.109375" style="245" customWidth="1"/>
    <col min="9487" max="9488" width="4.6640625" style="245" customWidth="1"/>
    <col min="9489" max="9491" width="4.5546875" style="245" customWidth="1"/>
    <col min="9492" max="9492" width="4.44140625" style="245" customWidth="1"/>
    <col min="9493" max="9493" width="4.6640625" style="245" customWidth="1"/>
    <col min="9494" max="9494" width="5" style="245" customWidth="1"/>
    <col min="9495" max="9495" width="4.33203125" style="245" customWidth="1"/>
    <col min="9496" max="9500" width="4.6640625" style="245" customWidth="1"/>
    <col min="9501" max="9501" width="4.33203125" style="245" customWidth="1"/>
    <col min="9502" max="9502" width="4.6640625" style="245" customWidth="1"/>
    <col min="9503" max="9503" width="4.5546875" style="245" bestFit="1" customWidth="1"/>
    <col min="9504" max="9504" width="4.33203125" style="245" customWidth="1"/>
    <col min="9505" max="9505" width="5.5546875" style="245" customWidth="1"/>
    <col min="9506" max="9506" width="5.44140625" style="245" customWidth="1"/>
    <col min="9507" max="9507" width="5.88671875" style="245" customWidth="1"/>
    <col min="9508" max="9508" width="6.33203125" style="245" customWidth="1"/>
    <col min="9509" max="9731" width="8.88671875" style="245"/>
    <col min="9732" max="9732" width="3.44140625" style="245" customWidth="1"/>
    <col min="9733" max="9733" width="36.33203125" style="245" customWidth="1"/>
    <col min="9734" max="9734" width="4.33203125" style="245" customWidth="1"/>
    <col min="9735" max="9735" width="4.6640625" style="245" customWidth="1"/>
    <col min="9736" max="9736" width="4.5546875" style="245" customWidth="1"/>
    <col min="9737" max="9740" width="4.88671875" style="245" customWidth="1"/>
    <col min="9741" max="9741" width="4.5546875" style="245" customWidth="1"/>
    <col min="9742" max="9742" width="4.109375" style="245" customWidth="1"/>
    <col min="9743" max="9744" width="4.6640625" style="245" customWidth="1"/>
    <col min="9745" max="9747" width="4.5546875" style="245" customWidth="1"/>
    <col min="9748" max="9748" width="4.44140625" style="245" customWidth="1"/>
    <col min="9749" max="9749" width="4.6640625" style="245" customWidth="1"/>
    <col min="9750" max="9750" width="5" style="245" customWidth="1"/>
    <col min="9751" max="9751" width="4.33203125" style="245" customWidth="1"/>
    <col min="9752" max="9756" width="4.6640625" style="245" customWidth="1"/>
    <col min="9757" max="9757" width="4.33203125" style="245" customWidth="1"/>
    <col min="9758" max="9758" width="4.6640625" style="245" customWidth="1"/>
    <col min="9759" max="9759" width="4.5546875" style="245" bestFit="1" customWidth="1"/>
    <col min="9760" max="9760" width="4.33203125" style="245" customWidth="1"/>
    <col min="9761" max="9761" width="5.5546875" style="245" customWidth="1"/>
    <col min="9762" max="9762" width="5.44140625" style="245" customWidth="1"/>
    <col min="9763" max="9763" width="5.88671875" style="245" customWidth="1"/>
    <col min="9764" max="9764" width="6.33203125" style="245" customWidth="1"/>
    <col min="9765" max="9987" width="8.88671875" style="245"/>
    <col min="9988" max="9988" width="3.44140625" style="245" customWidth="1"/>
    <col min="9989" max="9989" width="36.33203125" style="245" customWidth="1"/>
    <col min="9990" max="9990" width="4.33203125" style="245" customWidth="1"/>
    <col min="9991" max="9991" width="4.6640625" style="245" customWidth="1"/>
    <col min="9992" max="9992" width="4.5546875" style="245" customWidth="1"/>
    <col min="9993" max="9996" width="4.88671875" style="245" customWidth="1"/>
    <col min="9997" max="9997" width="4.5546875" style="245" customWidth="1"/>
    <col min="9998" max="9998" width="4.109375" style="245" customWidth="1"/>
    <col min="9999" max="10000" width="4.6640625" style="245" customWidth="1"/>
    <col min="10001" max="10003" width="4.5546875" style="245" customWidth="1"/>
    <col min="10004" max="10004" width="4.44140625" style="245" customWidth="1"/>
    <col min="10005" max="10005" width="4.6640625" style="245" customWidth="1"/>
    <col min="10006" max="10006" width="5" style="245" customWidth="1"/>
    <col min="10007" max="10007" width="4.33203125" style="245" customWidth="1"/>
    <col min="10008" max="10012" width="4.6640625" style="245" customWidth="1"/>
    <col min="10013" max="10013" width="4.33203125" style="245" customWidth="1"/>
    <col min="10014" max="10014" width="4.6640625" style="245" customWidth="1"/>
    <col min="10015" max="10015" width="4.5546875" style="245" bestFit="1" customWidth="1"/>
    <col min="10016" max="10016" width="4.33203125" style="245" customWidth="1"/>
    <col min="10017" max="10017" width="5.5546875" style="245" customWidth="1"/>
    <col min="10018" max="10018" width="5.44140625" style="245" customWidth="1"/>
    <col min="10019" max="10019" width="5.88671875" style="245" customWidth="1"/>
    <col min="10020" max="10020" width="6.33203125" style="245" customWidth="1"/>
    <col min="10021" max="10243" width="8.88671875" style="245"/>
    <col min="10244" max="10244" width="3.44140625" style="245" customWidth="1"/>
    <col min="10245" max="10245" width="36.33203125" style="245" customWidth="1"/>
    <col min="10246" max="10246" width="4.33203125" style="245" customWidth="1"/>
    <col min="10247" max="10247" width="4.6640625" style="245" customWidth="1"/>
    <col min="10248" max="10248" width="4.5546875" style="245" customWidth="1"/>
    <col min="10249" max="10252" width="4.88671875" style="245" customWidth="1"/>
    <col min="10253" max="10253" width="4.5546875" style="245" customWidth="1"/>
    <col min="10254" max="10254" width="4.109375" style="245" customWidth="1"/>
    <col min="10255" max="10256" width="4.6640625" style="245" customWidth="1"/>
    <col min="10257" max="10259" width="4.5546875" style="245" customWidth="1"/>
    <col min="10260" max="10260" width="4.44140625" style="245" customWidth="1"/>
    <col min="10261" max="10261" width="4.6640625" style="245" customWidth="1"/>
    <col min="10262" max="10262" width="5" style="245" customWidth="1"/>
    <col min="10263" max="10263" width="4.33203125" style="245" customWidth="1"/>
    <col min="10264" max="10268" width="4.6640625" style="245" customWidth="1"/>
    <col min="10269" max="10269" width="4.33203125" style="245" customWidth="1"/>
    <col min="10270" max="10270" width="4.6640625" style="245" customWidth="1"/>
    <col min="10271" max="10271" width="4.5546875" style="245" bestFit="1" customWidth="1"/>
    <col min="10272" max="10272" width="4.33203125" style="245" customWidth="1"/>
    <col min="10273" max="10273" width="5.5546875" style="245" customWidth="1"/>
    <col min="10274" max="10274" width="5.44140625" style="245" customWidth="1"/>
    <col min="10275" max="10275" width="5.88671875" style="245" customWidth="1"/>
    <col min="10276" max="10276" width="6.33203125" style="245" customWidth="1"/>
    <col min="10277" max="10499" width="8.88671875" style="245"/>
    <col min="10500" max="10500" width="3.44140625" style="245" customWidth="1"/>
    <col min="10501" max="10501" width="36.33203125" style="245" customWidth="1"/>
    <col min="10502" max="10502" width="4.33203125" style="245" customWidth="1"/>
    <col min="10503" max="10503" width="4.6640625" style="245" customWidth="1"/>
    <col min="10504" max="10504" width="4.5546875" style="245" customWidth="1"/>
    <col min="10505" max="10508" width="4.88671875" style="245" customWidth="1"/>
    <col min="10509" max="10509" width="4.5546875" style="245" customWidth="1"/>
    <col min="10510" max="10510" width="4.109375" style="245" customWidth="1"/>
    <col min="10511" max="10512" width="4.6640625" style="245" customWidth="1"/>
    <col min="10513" max="10515" width="4.5546875" style="245" customWidth="1"/>
    <col min="10516" max="10516" width="4.44140625" style="245" customWidth="1"/>
    <col min="10517" max="10517" width="4.6640625" style="245" customWidth="1"/>
    <col min="10518" max="10518" width="5" style="245" customWidth="1"/>
    <col min="10519" max="10519" width="4.33203125" style="245" customWidth="1"/>
    <col min="10520" max="10524" width="4.6640625" style="245" customWidth="1"/>
    <col min="10525" max="10525" width="4.33203125" style="245" customWidth="1"/>
    <col min="10526" max="10526" width="4.6640625" style="245" customWidth="1"/>
    <col min="10527" max="10527" width="4.5546875" style="245" bestFit="1" customWidth="1"/>
    <col min="10528" max="10528" width="4.33203125" style="245" customWidth="1"/>
    <col min="10529" max="10529" width="5.5546875" style="245" customWidth="1"/>
    <col min="10530" max="10530" width="5.44140625" style="245" customWidth="1"/>
    <col min="10531" max="10531" width="5.88671875" style="245" customWidth="1"/>
    <col min="10532" max="10532" width="6.33203125" style="245" customWidth="1"/>
    <col min="10533" max="10755" width="8.88671875" style="245"/>
    <col min="10756" max="10756" width="3.44140625" style="245" customWidth="1"/>
    <col min="10757" max="10757" width="36.33203125" style="245" customWidth="1"/>
    <col min="10758" max="10758" width="4.33203125" style="245" customWidth="1"/>
    <col min="10759" max="10759" width="4.6640625" style="245" customWidth="1"/>
    <col min="10760" max="10760" width="4.5546875" style="245" customWidth="1"/>
    <col min="10761" max="10764" width="4.88671875" style="245" customWidth="1"/>
    <col min="10765" max="10765" width="4.5546875" style="245" customWidth="1"/>
    <col min="10766" max="10766" width="4.109375" style="245" customWidth="1"/>
    <col min="10767" max="10768" width="4.6640625" style="245" customWidth="1"/>
    <col min="10769" max="10771" width="4.5546875" style="245" customWidth="1"/>
    <col min="10772" max="10772" width="4.44140625" style="245" customWidth="1"/>
    <col min="10773" max="10773" width="4.6640625" style="245" customWidth="1"/>
    <col min="10774" max="10774" width="5" style="245" customWidth="1"/>
    <col min="10775" max="10775" width="4.33203125" style="245" customWidth="1"/>
    <col min="10776" max="10780" width="4.6640625" style="245" customWidth="1"/>
    <col min="10781" max="10781" width="4.33203125" style="245" customWidth="1"/>
    <col min="10782" max="10782" width="4.6640625" style="245" customWidth="1"/>
    <col min="10783" max="10783" width="4.5546875" style="245" bestFit="1" customWidth="1"/>
    <col min="10784" max="10784" width="4.33203125" style="245" customWidth="1"/>
    <col min="10785" max="10785" width="5.5546875" style="245" customWidth="1"/>
    <col min="10786" max="10786" width="5.44140625" style="245" customWidth="1"/>
    <col min="10787" max="10787" width="5.88671875" style="245" customWidth="1"/>
    <col min="10788" max="10788" width="6.33203125" style="245" customWidth="1"/>
    <col min="10789" max="11011" width="8.88671875" style="245"/>
    <col min="11012" max="11012" width="3.44140625" style="245" customWidth="1"/>
    <col min="11013" max="11013" width="36.33203125" style="245" customWidth="1"/>
    <col min="11014" max="11014" width="4.33203125" style="245" customWidth="1"/>
    <col min="11015" max="11015" width="4.6640625" style="245" customWidth="1"/>
    <col min="11016" max="11016" width="4.5546875" style="245" customWidth="1"/>
    <col min="11017" max="11020" width="4.88671875" style="245" customWidth="1"/>
    <col min="11021" max="11021" width="4.5546875" style="245" customWidth="1"/>
    <col min="11022" max="11022" width="4.109375" style="245" customWidth="1"/>
    <col min="11023" max="11024" width="4.6640625" style="245" customWidth="1"/>
    <col min="11025" max="11027" width="4.5546875" style="245" customWidth="1"/>
    <col min="11028" max="11028" width="4.44140625" style="245" customWidth="1"/>
    <col min="11029" max="11029" width="4.6640625" style="245" customWidth="1"/>
    <col min="11030" max="11030" width="5" style="245" customWidth="1"/>
    <col min="11031" max="11031" width="4.33203125" style="245" customWidth="1"/>
    <col min="11032" max="11036" width="4.6640625" style="245" customWidth="1"/>
    <col min="11037" max="11037" width="4.33203125" style="245" customWidth="1"/>
    <col min="11038" max="11038" width="4.6640625" style="245" customWidth="1"/>
    <col min="11039" max="11039" width="4.5546875" style="245" bestFit="1" customWidth="1"/>
    <col min="11040" max="11040" width="4.33203125" style="245" customWidth="1"/>
    <col min="11041" max="11041" width="5.5546875" style="245" customWidth="1"/>
    <col min="11042" max="11042" width="5.44140625" style="245" customWidth="1"/>
    <col min="11043" max="11043" width="5.88671875" style="245" customWidth="1"/>
    <col min="11044" max="11044" width="6.33203125" style="245" customWidth="1"/>
    <col min="11045" max="11267" width="8.88671875" style="245"/>
    <col min="11268" max="11268" width="3.44140625" style="245" customWidth="1"/>
    <col min="11269" max="11269" width="36.33203125" style="245" customWidth="1"/>
    <col min="11270" max="11270" width="4.33203125" style="245" customWidth="1"/>
    <col min="11271" max="11271" width="4.6640625" style="245" customWidth="1"/>
    <col min="11272" max="11272" width="4.5546875" style="245" customWidth="1"/>
    <col min="11273" max="11276" width="4.88671875" style="245" customWidth="1"/>
    <col min="11277" max="11277" width="4.5546875" style="245" customWidth="1"/>
    <col min="11278" max="11278" width="4.109375" style="245" customWidth="1"/>
    <col min="11279" max="11280" width="4.6640625" style="245" customWidth="1"/>
    <col min="11281" max="11283" width="4.5546875" style="245" customWidth="1"/>
    <col min="11284" max="11284" width="4.44140625" style="245" customWidth="1"/>
    <col min="11285" max="11285" width="4.6640625" style="245" customWidth="1"/>
    <col min="11286" max="11286" width="5" style="245" customWidth="1"/>
    <col min="11287" max="11287" width="4.33203125" style="245" customWidth="1"/>
    <col min="11288" max="11292" width="4.6640625" style="245" customWidth="1"/>
    <col min="11293" max="11293" width="4.33203125" style="245" customWidth="1"/>
    <col min="11294" max="11294" width="4.6640625" style="245" customWidth="1"/>
    <col min="11295" max="11295" width="4.5546875" style="245" bestFit="1" customWidth="1"/>
    <col min="11296" max="11296" width="4.33203125" style="245" customWidth="1"/>
    <col min="11297" max="11297" width="5.5546875" style="245" customWidth="1"/>
    <col min="11298" max="11298" width="5.44140625" style="245" customWidth="1"/>
    <col min="11299" max="11299" width="5.88671875" style="245" customWidth="1"/>
    <col min="11300" max="11300" width="6.33203125" style="245" customWidth="1"/>
    <col min="11301" max="11523" width="8.88671875" style="245"/>
    <col min="11524" max="11524" width="3.44140625" style="245" customWidth="1"/>
    <col min="11525" max="11525" width="36.33203125" style="245" customWidth="1"/>
    <col min="11526" max="11526" width="4.33203125" style="245" customWidth="1"/>
    <col min="11527" max="11527" width="4.6640625" style="245" customWidth="1"/>
    <col min="11528" max="11528" width="4.5546875" style="245" customWidth="1"/>
    <col min="11529" max="11532" width="4.88671875" style="245" customWidth="1"/>
    <col min="11533" max="11533" width="4.5546875" style="245" customWidth="1"/>
    <col min="11534" max="11534" width="4.109375" style="245" customWidth="1"/>
    <col min="11535" max="11536" width="4.6640625" style="245" customWidth="1"/>
    <col min="11537" max="11539" width="4.5546875" style="245" customWidth="1"/>
    <col min="11540" max="11540" width="4.44140625" style="245" customWidth="1"/>
    <col min="11541" max="11541" width="4.6640625" style="245" customWidth="1"/>
    <col min="11542" max="11542" width="5" style="245" customWidth="1"/>
    <col min="11543" max="11543" width="4.33203125" style="245" customWidth="1"/>
    <col min="11544" max="11548" width="4.6640625" style="245" customWidth="1"/>
    <col min="11549" max="11549" width="4.33203125" style="245" customWidth="1"/>
    <col min="11550" max="11550" width="4.6640625" style="245" customWidth="1"/>
    <col min="11551" max="11551" width="4.5546875" style="245" bestFit="1" customWidth="1"/>
    <col min="11552" max="11552" width="4.33203125" style="245" customWidth="1"/>
    <col min="11553" max="11553" width="5.5546875" style="245" customWidth="1"/>
    <col min="11554" max="11554" width="5.44140625" style="245" customWidth="1"/>
    <col min="11555" max="11555" width="5.88671875" style="245" customWidth="1"/>
    <col min="11556" max="11556" width="6.33203125" style="245" customWidth="1"/>
    <col min="11557" max="11779" width="8.88671875" style="245"/>
    <col min="11780" max="11780" width="3.44140625" style="245" customWidth="1"/>
    <col min="11781" max="11781" width="36.33203125" style="245" customWidth="1"/>
    <col min="11782" max="11782" width="4.33203125" style="245" customWidth="1"/>
    <col min="11783" max="11783" width="4.6640625" style="245" customWidth="1"/>
    <col min="11784" max="11784" width="4.5546875" style="245" customWidth="1"/>
    <col min="11785" max="11788" width="4.88671875" style="245" customWidth="1"/>
    <col min="11789" max="11789" width="4.5546875" style="245" customWidth="1"/>
    <col min="11790" max="11790" width="4.109375" style="245" customWidth="1"/>
    <col min="11791" max="11792" width="4.6640625" style="245" customWidth="1"/>
    <col min="11793" max="11795" width="4.5546875" style="245" customWidth="1"/>
    <col min="11796" max="11796" width="4.44140625" style="245" customWidth="1"/>
    <col min="11797" max="11797" width="4.6640625" style="245" customWidth="1"/>
    <col min="11798" max="11798" width="5" style="245" customWidth="1"/>
    <col min="11799" max="11799" width="4.33203125" style="245" customWidth="1"/>
    <col min="11800" max="11804" width="4.6640625" style="245" customWidth="1"/>
    <col min="11805" max="11805" width="4.33203125" style="245" customWidth="1"/>
    <col min="11806" max="11806" width="4.6640625" style="245" customWidth="1"/>
    <col min="11807" max="11807" width="4.5546875" style="245" bestFit="1" customWidth="1"/>
    <col min="11808" max="11808" width="4.33203125" style="245" customWidth="1"/>
    <col min="11809" max="11809" width="5.5546875" style="245" customWidth="1"/>
    <col min="11810" max="11810" width="5.44140625" style="245" customWidth="1"/>
    <col min="11811" max="11811" width="5.88671875" style="245" customWidth="1"/>
    <col min="11812" max="11812" width="6.33203125" style="245" customWidth="1"/>
    <col min="11813" max="12035" width="8.88671875" style="245"/>
    <col min="12036" max="12036" width="3.44140625" style="245" customWidth="1"/>
    <col min="12037" max="12037" width="36.33203125" style="245" customWidth="1"/>
    <col min="12038" max="12038" width="4.33203125" style="245" customWidth="1"/>
    <col min="12039" max="12039" width="4.6640625" style="245" customWidth="1"/>
    <col min="12040" max="12040" width="4.5546875" style="245" customWidth="1"/>
    <col min="12041" max="12044" width="4.88671875" style="245" customWidth="1"/>
    <col min="12045" max="12045" width="4.5546875" style="245" customWidth="1"/>
    <col min="12046" max="12046" width="4.109375" style="245" customWidth="1"/>
    <col min="12047" max="12048" width="4.6640625" style="245" customWidth="1"/>
    <col min="12049" max="12051" width="4.5546875" style="245" customWidth="1"/>
    <col min="12052" max="12052" width="4.44140625" style="245" customWidth="1"/>
    <col min="12053" max="12053" width="4.6640625" style="245" customWidth="1"/>
    <col min="12054" max="12054" width="5" style="245" customWidth="1"/>
    <col min="12055" max="12055" width="4.33203125" style="245" customWidth="1"/>
    <col min="12056" max="12060" width="4.6640625" style="245" customWidth="1"/>
    <col min="12061" max="12061" width="4.33203125" style="245" customWidth="1"/>
    <col min="12062" max="12062" width="4.6640625" style="245" customWidth="1"/>
    <col min="12063" max="12063" width="4.5546875" style="245" bestFit="1" customWidth="1"/>
    <col min="12064" max="12064" width="4.33203125" style="245" customWidth="1"/>
    <col min="12065" max="12065" width="5.5546875" style="245" customWidth="1"/>
    <col min="12066" max="12066" width="5.44140625" style="245" customWidth="1"/>
    <col min="12067" max="12067" width="5.88671875" style="245" customWidth="1"/>
    <col min="12068" max="12068" width="6.33203125" style="245" customWidth="1"/>
    <col min="12069" max="12291" width="8.88671875" style="245"/>
    <col min="12292" max="12292" width="3.44140625" style="245" customWidth="1"/>
    <col min="12293" max="12293" width="36.33203125" style="245" customWidth="1"/>
    <col min="12294" max="12294" width="4.33203125" style="245" customWidth="1"/>
    <col min="12295" max="12295" width="4.6640625" style="245" customWidth="1"/>
    <col min="12296" max="12296" width="4.5546875" style="245" customWidth="1"/>
    <col min="12297" max="12300" width="4.88671875" style="245" customWidth="1"/>
    <col min="12301" max="12301" width="4.5546875" style="245" customWidth="1"/>
    <col min="12302" max="12302" width="4.109375" style="245" customWidth="1"/>
    <col min="12303" max="12304" width="4.6640625" style="245" customWidth="1"/>
    <col min="12305" max="12307" width="4.5546875" style="245" customWidth="1"/>
    <col min="12308" max="12308" width="4.44140625" style="245" customWidth="1"/>
    <col min="12309" max="12309" width="4.6640625" style="245" customWidth="1"/>
    <col min="12310" max="12310" width="5" style="245" customWidth="1"/>
    <col min="12311" max="12311" width="4.33203125" style="245" customWidth="1"/>
    <col min="12312" max="12316" width="4.6640625" style="245" customWidth="1"/>
    <col min="12317" max="12317" width="4.33203125" style="245" customWidth="1"/>
    <col min="12318" max="12318" width="4.6640625" style="245" customWidth="1"/>
    <col min="12319" max="12319" width="4.5546875" style="245" bestFit="1" customWidth="1"/>
    <col min="12320" max="12320" width="4.33203125" style="245" customWidth="1"/>
    <col min="12321" max="12321" width="5.5546875" style="245" customWidth="1"/>
    <col min="12322" max="12322" width="5.44140625" style="245" customWidth="1"/>
    <col min="12323" max="12323" width="5.88671875" style="245" customWidth="1"/>
    <col min="12324" max="12324" width="6.33203125" style="245" customWidth="1"/>
    <col min="12325" max="12547" width="8.88671875" style="245"/>
    <col min="12548" max="12548" width="3.44140625" style="245" customWidth="1"/>
    <col min="12549" max="12549" width="36.33203125" style="245" customWidth="1"/>
    <col min="12550" max="12550" width="4.33203125" style="245" customWidth="1"/>
    <col min="12551" max="12551" width="4.6640625" style="245" customWidth="1"/>
    <col min="12552" max="12552" width="4.5546875" style="245" customWidth="1"/>
    <col min="12553" max="12556" width="4.88671875" style="245" customWidth="1"/>
    <col min="12557" max="12557" width="4.5546875" style="245" customWidth="1"/>
    <col min="12558" max="12558" width="4.109375" style="245" customWidth="1"/>
    <col min="12559" max="12560" width="4.6640625" style="245" customWidth="1"/>
    <col min="12561" max="12563" width="4.5546875" style="245" customWidth="1"/>
    <col min="12564" max="12564" width="4.44140625" style="245" customWidth="1"/>
    <col min="12565" max="12565" width="4.6640625" style="245" customWidth="1"/>
    <col min="12566" max="12566" width="5" style="245" customWidth="1"/>
    <col min="12567" max="12567" width="4.33203125" style="245" customWidth="1"/>
    <col min="12568" max="12572" width="4.6640625" style="245" customWidth="1"/>
    <col min="12573" max="12573" width="4.33203125" style="245" customWidth="1"/>
    <col min="12574" max="12574" width="4.6640625" style="245" customWidth="1"/>
    <col min="12575" max="12575" width="4.5546875" style="245" bestFit="1" customWidth="1"/>
    <col min="12576" max="12576" width="4.33203125" style="245" customWidth="1"/>
    <col min="12577" max="12577" width="5.5546875" style="245" customWidth="1"/>
    <col min="12578" max="12578" width="5.44140625" style="245" customWidth="1"/>
    <col min="12579" max="12579" width="5.88671875" style="245" customWidth="1"/>
    <col min="12580" max="12580" width="6.33203125" style="245" customWidth="1"/>
    <col min="12581" max="12803" width="8.88671875" style="245"/>
    <col min="12804" max="12804" width="3.44140625" style="245" customWidth="1"/>
    <col min="12805" max="12805" width="36.33203125" style="245" customWidth="1"/>
    <col min="12806" max="12806" width="4.33203125" style="245" customWidth="1"/>
    <col min="12807" max="12807" width="4.6640625" style="245" customWidth="1"/>
    <col min="12808" max="12808" width="4.5546875" style="245" customWidth="1"/>
    <col min="12809" max="12812" width="4.88671875" style="245" customWidth="1"/>
    <col min="12813" max="12813" width="4.5546875" style="245" customWidth="1"/>
    <col min="12814" max="12814" width="4.109375" style="245" customWidth="1"/>
    <col min="12815" max="12816" width="4.6640625" style="245" customWidth="1"/>
    <col min="12817" max="12819" width="4.5546875" style="245" customWidth="1"/>
    <col min="12820" max="12820" width="4.44140625" style="245" customWidth="1"/>
    <col min="12821" max="12821" width="4.6640625" style="245" customWidth="1"/>
    <col min="12822" max="12822" width="5" style="245" customWidth="1"/>
    <col min="12823" max="12823" width="4.33203125" style="245" customWidth="1"/>
    <col min="12824" max="12828" width="4.6640625" style="245" customWidth="1"/>
    <col min="12829" max="12829" width="4.33203125" style="245" customWidth="1"/>
    <col min="12830" max="12830" width="4.6640625" style="245" customWidth="1"/>
    <col min="12831" max="12831" width="4.5546875" style="245" bestFit="1" customWidth="1"/>
    <col min="12832" max="12832" width="4.33203125" style="245" customWidth="1"/>
    <col min="12833" max="12833" width="5.5546875" style="245" customWidth="1"/>
    <col min="12834" max="12834" width="5.44140625" style="245" customWidth="1"/>
    <col min="12835" max="12835" width="5.88671875" style="245" customWidth="1"/>
    <col min="12836" max="12836" width="6.33203125" style="245" customWidth="1"/>
    <col min="12837" max="13059" width="8.88671875" style="245"/>
    <col min="13060" max="13060" width="3.44140625" style="245" customWidth="1"/>
    <col min="13061" max="13061" width="36.33203125" style="245" customWidth="1"/>
    <col min="13062" max="13062" width="4.33203125" style="245" customWidth="1"/>
    <col min="13063" max="13063" width="4.6640625" style="245" customWidth="1"/>
    <col min="13064" max="13064" width="4.5546875" style="245" customWidth="1"/>
    <col min="13065" max="13068" width="4.88671875" style="245" customWidth="1"/>
    <col min="13069" max="13069" width="4.5546875" style="245" customWidth="1"/>
    <col min="13070" max="13070" width="4.109375" style="245" customWidth="1"/>
    <col min="13071" max="13072" width="4.6640625" style="245" customWidth="1"/>
    <col min="13073" max="13075" width="4.5546875" style="245" customWidth="1"/>
    <col min="13076" max="13076" width="4.44140625" style="245" customWidth="1"/>
    <col min="13077" max="13077" width="4.6640625" style="245" customWidth="1"/>
    <col min="13078" max="13078" width="5" style="245" customWidth="1"/>
    <col min="13079" max="13079" width="4.33203125" style="245" customWidth="1"/>
    <col min="13080" max="13084" width="4.6640625" style="245" customWidth="1"/>
    <col min="13085" max="13085" width="4.33203125" style="245" customWidth="1"/>
    <col min="13086" max="13086" width="4.6640625" style="245" customWidth="1"/>
    <col min="13087" max="13087" width="4.5546875" style="245" bestFit="1" customWidth="1"/>
    <col min="13088" max="13088" width="4.33203125" style="245" customWidth="1"/>
    <col min="13089" max="13089" width="5.5546875" style="245" customWidth="1"/>
    <col min="13090" max="13090" width="5.44140625" style="245" customWidth="1"/>
    <col min="13091" max="13091" width="5.88671875" style="245" customWidth="1"/>
    <col min="13092" max="13092" width="6.33203125" style="245" customWidth="1"/>
    <col min="13093" max="13315" width="8.88671875" style="245"/>
    <col min="13316" max="13316" width="3.44140625" style="245" customWidth="1"/>
    <col min="13317" max="13317" width="36.33203125" style="245" customWidth="1"/>
    <col min="13318" max="13318" width="4.33203125" style="245" customWidth="1"/>
    <col min="13319" max="13319" width="4.6640625" style="245" customWidth="1"/>
    <col min="13320" max="13320" width="4.5546875" style="245" customWidth="1"/>
    <col min="13321" max="13324" width="4.88671875" style="245" customWidth="1"/>
    <col min="13325" max="13325" width="4.5546875" style="245" customWidth="1"/>
    <col min="13326" max="13326" width="4.109375" style="245" customWidth="1"/>
    <col min="13327" max="13328" width="4.6640625" style="245" customWidth="1"/>
    <col min="13329" max="13331" width="4.5546875" style="245" customWidth="1"/>
    <col min="13332" max="13332" width="4.44140625" style="245" customWidth="1"/>
    <col min="13333" max="13333" width="4.6640625" style="245" customWidth="1"/>
    <col min="13334" max="13334" width="5" style="245" customWidth="1"/>
    <col min="13335" max="13335" width="4.33203125" style="245" customWidth="1"/>
    <col min="13336" max="13340" width="4.6640625" style="245" customWidth="1"/>
    <col min="13341" max="13341" width="4.33203125" style="245" customWidth="1"/>
    <col min="13342" max="13342" width="4.6640625" style="245" customWidth="1"/>
    <col min="13343" max="13343" width="4.5546875" style="245" bestFit="1" customWidth="1"/>
    <col min="13344" max="13344" width="4.33203125" style="245" customWidth="1"/>
    <col min="13345" max="13345" width="5.5546875" style="245" customWidth="1"/>
    <col min="13346" max="13346" width="5.44140625" style="245" customWidth="1"/>
    <col min="13347" max="13347" width="5.88671875" style="245" customWidth="1"/>
    <col min="13348" max="13348" width="6.33203125" style="245" customWidth="1"/>
    <col min="13349" max="13571" width="8.88671875" style="245"/>
    <col min="13572" max="13572" width="3.44140625" style="245" customWidth="1"/>
    <col min="13573" max="13573" width="36.33203125" style="245" customWidth="1"/>
    <col min="13574" max="13574" width="4.33203125" style="245" customWidth="1"/>
    <col min="13575" max="13575" width="4.6640625" style="245" customWidth="1"/>
    <col min="13576" max="13576" width="4.5546875" style="245" customWidth="1"/>
    <col min="13577" max="13580" width="4.88671875" style="245" customWidth="1"/>
    <col min="13581" max="13581" width="4.5546875" style="245" customWidth="1"/>
    <col min="13582" max="13582" width="4.109375" style="245" customWidth="1"/>
    <col min="13583" max="13584" width="4.6640625" style="245" customWidth="1"/>
    <col min="13585" max="13587" width="4.5546875" style="245" customWidth="1"/>
    <col min="13588" max="13588" width="4.44140625" style="245" customWidth="1"/>
    <col min="13589" max="13589" width="4.6640625" style="245" customWidth="1"/>
    <col min="13590" max="13590" width="5" style="245" customWidth="1"/>
    <col min="13591" max="13591" width="4.33203125" style="245" customWidth="1"/>
    <col min="13592" max="13596" width="4.6640625" style="245" customWidth="1"/>
    <col min="13597" max="13597" width="4.33203125" style="245" customWidth="1"/>
    <col min="13598" max="13598" width="4.6640625" style="245" customWidth="1"/>
    <col min="13599" max="13599" width="4.5546875" style="245" bestFit="1" customWidth="1"/>
    <col min="13600" max="13600" width="4.33203125" style="245" customWidth="1"/>
    <col min="13601" max="13601" width="5.5546875" style="245" customWidth="1"/>
    <col min="13602" max="13602" width="5.44140625" style="245" customWidth="1"/>
    <col min="13603" max="13603" width="5.88671875" style="245" customWidth="1"/>
    <col min="13604" max="13604" width="6.33203125" style="245" customWidth="1"/>
    <col min="13605" max="13827" width="8.88671875" style="245"/>
    <col min="13828" max="13828" width="3.44140625" style="245" customWidth="1"/>
    <col min="13829" max="13829" width="36.33203125" style="245" customWidth="1"/>
    <col min="13830" max="13830" width="4.33203125" style="245" customWidth="1"/>
    <col min="13831" max="13831" width="4.6640625" style="245" customWidth="1"/>
    <col min="13832" max="13832" width="4.5546875" style="245" customWidth="1"/>
    <col min="13833" max="13836" width="4.88671875" style="245" customWidth="1"/>
    <col min="13837" max="13837" width="4.5546875" style="245" customWidth="1"/>
    <col min="13838" max="13838" width="4.109375" style="245" customWidth="1"/>
    <col min="13839" max="13840" width="4.6640625" style="245" customWidth="1"/>
    <col min="13841" max="13843" width="4.5546875" style="245" customWidth="1"/>
    <col min="13844" max="13844" width="4.44140625" style="245" customWidth="1"/>
    <col min="13845" max="13845" width="4.6640625" style="245" customWidth="1"/>
    <col min="13846" max="13846" width="5" style="245" customWidth="1"/>
    <col min="13847" max="13847" width="4.33203125" style="245" customWidth="1"/>
    <col min="13848" max="13852" width="4.6640625" style="245" customWidth="1"/>
    <col min="13853" max="13853" width="4.33203125" style="245" customWidth="1"/>
    <col min="13854" max="13854" width="4.6640625" style="245" customWidth="1"/>
    <col min="13855" max="13855" width="4.5546875" style="245" bestFit="1" customWidth="1"/>
    <col min="13856" max="13856" width="4.33203125" style="245" customWidth="1"/>
    <col min="13857" max="13857" width="5.5546875" style="245" customWidth="1"/>
    <col min="13858" max="13858" width="5.44140625" style="245" customWidth="1"/>
    <col min="13859" max="13859" width="5.88671875" style="245" customWidth="1"/>
    <col min="13860" max="13860" width="6.33203125" style="245" customWidth="1"/>
    <col min="13861" max="14083" width="8.88671875" style="245"/>
    <col min="14084" max="14084" width="3.44140625" style="245" customWidth="1"/>
    <col min="14085" max="14085" width="36.33203125" style="245" customWidth="1"/>
    <col min="14086" max="14086" width="4.33203125" style="245" customWidth="1"/>
    <col min="14087" max="14087" width="4.6640625" style="245" customWidth="1"/>
    <col min="14088" max="14088" width="4.5546875" style="245" customWidth="1"/>
    <col min="14089" max="14092" width="4.88671875" style="245" customWidth="1"/>
    <col min="14093" max="14093" width="4.5546875" style="245" customWidth="1"/>
    <col min="14094" max="14094" width="4.109375" style="245" customWidth="1"/>
    <col min="14095" max="14096" width="4.6640625" style="245" customWidth="1"/>
    <col min="14097" max="14099" width="4.5546875" style="245" customWidth="1"/>
    <col min="14100" max="14100" width="4.44140625" style="245" customWidth="1"/>
    <col min="14101" max="14101" width="4.6640625" style="245" customWidth="1"/>
    <col min="14102" max="14102" width="5" style="245" customWidth="1"/>
    <col min="14103" max="14103" width="4.33203125" style="245" customWidth="1"/>
    <col min="14104" max="14108" width="4.6640625" style="245" customWidth="1"/>
    <col min="14109" max="14109" width="4.33203125" style="245" customWidth="1"/>
    <col min="14110" max="14110" width="4.6640625" style="245" customWidth="1"/>
    <col min="14111" max="14111" width="4.5546875" style="245" bestFit="1" customWidth="1"/>
    <col min="14112" max="14112" width="4.33203125" style="245" customWidth="1"/>
    <col min="14113" max="14113" width="5.5546875" style="245" customWidth="1"/>
    <col min="14114" max="14114" width="5.44140625" style="245" customWidth="1"/>
    <col min="14115" max="14115" width="5.88671875" style="245" customWidth="1"/>
    <col min="14116" max="14116" width="6.33203125" style="245" customWidth="1"/>
    <col min="14117" max="14339" width="8.88671875" style="245"/>
    <col min="14340" max="14340" width="3.44140625" style="245" customWidth="1"/>
    <col min="14341" max="14341" width="36.33203125" style="245" customWidth="1"/>
    <col min="14342" max="14342" width="4.33203125" style="245" customWidth="1"/>
    <col min="14343" max="14343" width="4.6640625" style="245" customWidth="1"/>
    <col min="14344" max="14344" width="4.5546875" style="245" customWidth="1"/>
    <col min="14345" max="14348" width="4.88671875" style="245" customWidth="1"/>
    <col min="14349" max="14349" width="4.5546875" style="245" customWidth="1"/>
    <col min="14350" max="14350" width="4.109375" style="245" customWidth="1"/>
    <col min="14351" max="14352" width="4.6640625" style="245" customWidth="1"/>
    <col min="14353" max="14355" width="4.5546875" style="245" customWidth="1"/>
    <col min="14356" max="14356" width="4.44140625" style="245" customWidth="1"/>
    <col min="14357" max="14357" width="4.6640625" style="245" customWidth="1"/>
    <col min="14358" max="14358" width="5" style="245" customWidth="1"/>
    <col min="14359" max="14359" width="4.33203125" style="245" customWidth="1"/>
    <col min="14360" max="14364" width="4.6640625" style="245" customWidth="1"/>
    <col min="14365" max="14365" width="4.33203125" style="245" customWidth="1"/>
    <col min="14366" max="14366" width="4.6640625" style="245" customWidth="1"/>
    <col min="14367" max="14367" width="4.5546875" style="245" bestFit="1" customWidth="1"/>
    <col min="14368" max="14368" width="4.33203125" style="245" customWidth="1"/>
    <col min="14369" max="14369" width="5.5546875" style="245" customWidth="1"/>
    <col min="14370" max="14370" width="5.44140625" style="245" customWidth="1"/>
    <col min="14371" max="14371" width="5.88671875" style="245" customWidth="1"/>
    <col min="14372" max="14372" width="6.33203125" style="245" customWidth="1"/>
    <col min="14373" max="14595" width="8.88671875" style="245"/>
    <col min="14596" max="14596" width="3.44140625" style="245" customWidth="1"/>
    <col min="14597" max="14597" width="36.33203125" style="245" customWidth="1"/>
    <col min="14598" max="14598" width="4.33203125" style="245" customWidth="1"/>
    <col min="14599" max="14599" width="4.6640625" style="245" customWidth="1"/>
    <col min="14600" max="14600" width="4.5546875" style="245" customWidth="1"/>
    <col min="14601" max="14604" width="4.88671875" style="245" customWidth="1"/>
    <col min="14605" max="14605" width="4.5546875" style="245" customWidth="1"/>
    <col min="14606" max="14606" width="4.109375" style="245" customWidth="1"/>
    <col min="14607" max="14608" width="4.6640625" style="245" customWidth="1"/>
    <col min="14609" max="14611" width="4.5546875" style="245" customWidth="1"/>
    <col min="14612" max="14612" width="4.44140625" style="245" customWidth="1"/>
    <col min="14613" max="14613" width="4.6640625" style="245" customWidth="1"/>
    <col min="14614" max="14614" width="5" style="245" customWidth="1"/>
    <col min="14615" max="14615" width="4.33203125" style="245" customWidth="1"/>
    <col min="14616" max="14620" width="4.6640625" style="245" customWidth="1"/>
    <col min="14621" max="14621" width="4.33203125" style="245" customWidth="1"/>
    <col min="14622" max="14622" width="4.6640625" style="245" customWidth="1"/>
    <col min="14623" max="14623" width="4.5546875" style="245" bestFit="1" customWidth="1"/>
    <col min="14624" max="14624" width="4.33203125" style="245" customWidth="1"/>
    <col min="14625" max="14625" width="5.5546875" style="245" customWidth="1"/>
    <col min="14626" max="14626" width="5.44140625" style="245" customWidth="1"/>
    <col min="14627" max="14627" width="5.88671875" style="245" customWidth="1"/>
    <col min="14628" max="14628" width="6.33203125" style="245" customWidth="1"/>
    <col min="14629" max="14851" width="8.88671875" style="245"/>
    <col min="14852" max="14852" width="3.44140625" style="245" customWidth="1"/>
    <col min="14853" max="14853" width="36.33203125" style="245" customWidth="1"/>
    <col min="14854" max="14854" width="4.33203125" style="245" customWidth="1"/>
    <col min="14855" max="14855" width="4.6640625" style="245" customWidth="1"/>
    <col min="14856" max="14856" width="4.5546875" style="245" customWidth="1"/>
    <col min="14857" max="14860" width="4.88671875" style="245" customWidth="1"/>
    <col min="14861" max="14861" width="4.5546875" style="245" customWidth="1"/>
    <col min="14862" max="14862" width="4.109375" style="245" customWidth="1"/>
    <col min="14863" max="14864" width="4.6640625" style="245" customWidth="1"/>
    <col min="14865" max="14867" width="4.5546875" style="245" customWidth="1"/>
    <col min="14868" max="14868" width="4.44140625" style="245" customWidth="1"/>
    <col min="14869" max="14869" width="4.6640625" style="245" customWidth="1"/>
    <col min="14870" max="14870" width="5" style="245" customWidth="1"/>
    <col min="14871" max="14871" width="4.33203125" style="245" customWidth="1"/>
    <col min="14872" max="14876" width="4.6640625" style="245" customWidth="1"/>
    <col min="14877" max="14877" width="4.33203125" style="245" customWidth="1"/>
    <col min="14878" max="14878" width="4.6640625" style="245" customWidth="1"/>
    <col min="14879" max="14879" width="4.5546875" style="245" bestFit="1" customWidth="1"/>
    <col min="14880" max="14880" width="4.33203125" style="245" customWidth="1"/>
    <col min="14881" max="14881" width="5.5546875" style="245" customWidth="1"/>
    <col min="14882" max="14882" width="5.44140625" style="245" customWidth="1"/>
    <col min="14883" max="14883" width="5.88671875" style="245" customWidth="1"/>
    <col min="14884" max="14884" width="6.33203125" style="245" customWidth="1"/>
    <col min="14885" max="15107" width="8.88671875" style="245"/>
    <col min="15108" max="15108" width="3.44140625" style="245" customWidth="1"/>
    <col min="15109" max="15109" width="36.33203125" style="245" customWidth="1"/>
    <col min="15110" max="15110" width="4.33203125" style="245" customWidth="1"/>
    <col min="15111" max="15111" width="4.6640625" style="245" customWidth="1"/>
    <col min="15112" max="15112" width="4.5546875" style="245" customWidth="1"/>
    <col min="15113" max="15116" width="4.88671875" style="245" customWidth="1"/>
    <col min="15117" max="15117" width="4.5546875" style="245" customWidth="1"/>
    <col min="15118" max="15118" width="4.109375" style="245" customWidth="1"/>
    <col min="15119" max="15120" width="4.6640625" style="245" customWidth="1"/>
    <col min="15121" max="15123" width="4.5546875" style="245" customWidth="1"/>
    <col min="15124" max="15124" width="4.44140625" style="245" customWidth="1"/>
    <col min="15125" max="15125" width="4.6640625" style="245" customWidth="1"/>
    <col min="15126" max="15126" width="5" style="245" customWidth="1"/>
    <col min="15127" max="15127" width="4.33203125" style="245" customWidth="1"/>
    <col min="15128" max="15132" width="4.6640625" style="245" customWidth="1"/>
    <col min="15133" max="15133" width="4.33203125" style="245" customWidth="1"/>
    <col min="15134" max="15134" width="4.6640625" style="245" customWidth="1"/>
    <col min="15135" max="15135" width="4.5546875" style="245" bestFit="1" customWidth="1"/>
    <col min="15136" max="15136" width="4.33203125" style="245" customWidth="1"/>
    <col min="15137" max="15137" width="5.5546875" style="245" customWidth="1"/>
    <col min="15138" max="15138" width="5.44140625" style="245" customWidth="1"/>
    <col min="15139" max="15139" width="5.88671875" style="245" customWidth="1"/>
    <col min="15140" max="15140" width="6.33203125" style="245" customWidth="1"/>
    <col min="15141" max="15363" width="8.88671875" style="245"/>
    <col min="15364" max="15364" width="3.44140625" style="245" customWidth="1"/>
    <col min="15365" max="15365" width="36.33203125" style="245" customWidth="1"/>
    <col min="15366" max="15366" width="4.33203125" style="245" customWidth="1"/>
    <col min="15367" max="15367" width="4.6640625" style="245" customWidth="1"/>
    <col min="15368" max="15368" width="4.5546875" style="245" customWidth="1"/>
    <col min="15369" max="15372" width="4.88671875" style="245" customWidth="1"/>
    <col min="15373" max="15373" width="4.5546875" style="245" customWidth="1"/>
    <col min="15374" max="15374" width="4.109375" style="245" customWidth="1"/>
    <col min="15375" max="15376" width="4.6640625" style="245" customWidth="1"/>
    <col min="15377" max="15379" width="4.5546875" style="245" customWidth="1"/>
    <col min="15380" max="15380" width="4.44140625" style="245" customWidth="1"/>
    <col min="15381" max="15381" width="4.6640625" style="245" customWidth="1"/>
    <col min="15382" max="15382" width="5" style="245" customWidth="1"/>
    <col min="15383" max="15383" width="4.33203125" style="245" customWidth="1"/>
    <col min="15384" max="15388" width="4.6640625" style="245" customWidth="1"/>
    <col min="15389" max="15389" width="4.33203125" style="245" customWidth="1"/>
    <col min="15390" max="15390" width="4.6640625" style="245" customWidth="1"/>
    <col min="15391" max="15391" width="4.5546875" style="245" bestFit="1" customWidth="1"/>
    <col min="15392" max="15392" width="4.33203125" style="245" customWidth="1"/>
    <col min="15393" max="15393" width="5.5546875" style="245" customWidth="1"/>
    <col min="15394" max="15394" width="5.44140625" style="245" customWidth="1"/>
    <col min="15395" max="15395" width="5.88671875" style="245" customWidth="1"/>
    <col min="15396" max="15396" width="6.33203125" style="245" customWidth="1"/>
    <col min="15397" max="15619" width="8.88671875" style="245"/>
    <col min="15620" max="15620" width="3.44140625" style="245" customWidth="1"/>
    <col min="15621" max="15621" width="36.33203125" style="245" customWidth="1"/>
    <col min="15622" max="15622" width="4.33203125" style="245" customWidth="1"/>
    <col min="15623" max="15623" width="4.6640625" style="245" customWidth="1"/>
    <col min="15624" max="15624" width="4.5546875" style="245" customWidth="1"/>
    <col min="15625" max="15628" width="4.88671875" style="245" customWidth="1"/>
    <col min="15629" max="15629" width="4.5546875" style="245" customWidth="1"/>
    <col min="15630" max="15630" width="4.109375" style="245" customWidth="1"/>
    <col min="15631" max="15632" width="4.6640625" style="245" customWidth="1"/>
    <col min="15633" max="15635" width="4.5546875" style="245" customWidth="1"/>
    <col min="15636" max="15636" width="4.44140625" style="245" customWidth="1"/>
    <col min="15637" max="15637" width="4.6640625" style="245" customWidth="1"/>
    <col min="15638" max="15638" width="5" style="245" customWidth="1"/>
    <col min="15639" max="15639" width="4.33203125" style="245" customWidth="1"/>
    <col min="15640" max="15644" width="4.6640625" style="245" customWidth="1"/>
    <col min="15645" max="15645" width="4.33203125" style="245" customWidth="1"/>
    <col min="15646" max="15646" width="4.6640625" style="245" customWidth="1"/>
    <col min="15647" max="15647" width="4.5546875" style="245" bestFit="1" customWidth="1"/>
    <col min="15648" max="15648" width="4.33203125" style="245" customWidth="1"/>
    <col min="15649" max="15649" width="5.5546875" style="245" customWidth="1"/>
    <col min="15650" max="15650" width="5.44140625" style="245" customWidth="1"/>
    <col min="15651" max="15651" width="5.88671875" style="245" customWidth="1"/>
    <col min="15652" max="15652" width="6.33203125" style="245" customWidth="1"/>
    <col min="15653" max="15875" width="8.88671875" style="245"/>
    <col min="15876" max="15876" width="3.44140625" style="245" customWidth="1"/>
    <col min="15877" max="15877" width="36.33203125" style="245" customWidth="1"/>
    <col min="15878" max="15878" width="4.33203125" style="245" customWidth="1"/>
    <col min="15879" max="15879" width="4.6640625" style="245" customWidth="1"/>
    <col min="15880" max="15880" width="4.5546875" style="245" customWidth="1"/>
    <col min="15881" max="15884" width="4.88671875" style="245" customWidth="1"/>
    <col min="15885" max="15885" width="4.5546875" style="245" customWidth="1"/>
    <col min="15886" max="15886" width="4.109375" style="245" customWidth="1"/>
    <col min="15887" max="15888" width="4.6640625" style="245" customWidth="1"/>
    <col min="15889" max="15891" width="4.5546875" style="245" customWidth="1"/>
    <col min="15892" max="15892" width="4.44140625" style="245" customWidth="1"/>
    <col min="15893" max="15893" width="4.6640625" style="245" customWidth="1"/>
    <col min="15894" max="15894" width="5" style="245" customWidth="1"/>
    <col min="15895" max="15895" width="4.33203125" style="245" customWidth="1"/>
    <col min="15896" max="15900" width="4.6640625" style="245" customWidth="1"/>
    <col min="15901" max="15901" width="4.33203125" style="245" customWidth="1"/>
    <col min="15902" max="15902" width="4.6640625" style="245" customWidth="1"/>
    <col min="15903" max="15903" width="4.5546875" style="245" bestFit="1" customWidth="1"/>
    <col min="15904" max="15904" width="4.33203125" style="245" customWidth="1"/>
    <col min="15905" max="15905" width="5.5546875" style="245" customWidth="1"/>
    <col min="15906" max="15906" width="5.44140625" style="245" customWidth="1"/>
    <col min="15907" max="15907" width="5.88671875" style="245" customWidth="1"/>
    <col min="15908" max="15908" width="6.33203125" style="245" customWidth="1"/>
    <col min="15909" max="16131" width="8.88671875" style="245"/>
    <col min="16132" max="16132" width="3.44140625" style="245" customWidth="1"/>
    <col min="16133" max="16133" width="36.33203125" style="245" customWidth="1"/>
    <col min="16134" max="16134" width="4.33203125" style="245" customWidth="1"/>
    <col min="16135" max="16135" width="4.6640625" style="245" customWidth="1"/>
    <col min="16136" max="16136" width="4.5546875" style="245" customWidth="1"/>
    <col min="16137" max="16140" width="4.88671875" style="245" customWidth="1"/>
    <col min="16141" max="16141" width="4.5546875" style="245" customWidth="1"/>
    <col min="16142" max="16142" width="4.109375" style="245" customWidth="1"/>
    <col min="16143" max="16144" width="4.6640625" style="245" customWidth="1"/>
    <col min="16145" max="16147" width="4.5546875" style="245" customWidth="1"/>
    <col min="16148" max="16148" width="4.44140625" style="245" customWidth="1"/>
    <col min="16149" max="16149" width="4.6640625" style="245" customWidth="1"/>
    <col min="16150" max="16150" width="5" style="245" customWidth="1"/>
    <col min="16151" max="16151" width="4.33203125" style="245" customWidth="1"/>
    <col min="16152" max="16156" width="4.6640625" style="245" customWidth="1"/>
    <col min="16157" max="16157" width="4.33203125" style="245" customWidth="1"/>
    <col min="16158" max="16158" width="4.6640625" style="245" customWidth="1"/>
    <col min="16159" max="16159" width="4.5546875" style="245" bestFit="1" customWidth="1"/>
    <col min="16160" max="16160" width="4.33203125" style="245" customWidth="1"/>
    <col min="16161" max="16161" width="5.5546875" style="245" customWidth="1"/>
    <col min="16162" max="16162" width="5.44140625" style="245" customWidth="1"/>
    <col min="16163" max="16163" width="5.88671875" style="245" customWidth="1"/>
    <col min="16164" max="16164" width="6.33203125" style="245" customWidth="1"/>
    <col min="16165" max="16384" width="8.88671875" style="245"/>
  </cols>
  <sheetData>
    <row r="1" spans="1:38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</row>
    <row r="2" spans="1:38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</row>
    <row r="3" spans="1:38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</row>
    <row r="4" spans="1:38" ht="15.6" x14ac:dyDescent="0.3">
      <c r="A4" s="519" t="s">
        <v>28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38" ht="15.6" x14ac:dyDescent="0.3">
      <c r="A5" s="519" t="s">
        <v>441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38" ht="15.6" x14ac:dyDescent="0.3">
      <c r="A6" s="249" t="s">
        <v>395</v>
      </c>
      <c r="B6" s="249"/>
      <c r="C6" s="249"/>
      <c r="D6" s="249"/>
      <c r="E6" s="249"/>
      <c r="I6" s="249"/>
      <c r="J6" s="249"/>
      <c r="K6" s="249"/>
      <c r="L6" s="249"/>
      <c r="M6" s="249"/>
      <c r="N6" s="249"/>
      <c r="X6" s="249"/>
    </row>
    <row r="8" spans="1:38" s="251" customFormat="1" ht="52.2" customHeight="1" x14ac:dyDescent="0.3">
      <c r="A8" s="520" t="s">
        <v>3</v>
      </c>
      <c r="B8" s="522" t="s">
        <v>4</v>
      </c>
      <c r="C8" s="561" t="s">
        <v>57</v>
      </c>
      <c r="D8" s="561"/>
      <c r="E8" s="561"/>
      <c r="F8" s="503" t="s">
        <v>520</v>
      </c>
      <c r="G8" s="503"/>
      <c r="H8" s="503"/>
      <c r="I8" s="525" t="s">
        <v>54</v>
      </c>
      <c r="J8" s="525"/>
      <c r="K8" s="525"/>
      <c r="L8" s="525" t="s">
        <v>442</v>
      </c>
      <c r="M8" s="525"/>
      <c r="N8" s="525"/>
      <c r="O8" s="517" t="s">
        <v>443</v>
      </c>
      <c r="P8" s="517"/>
      <c r="Q8" s="517"/>
      <c r="R8" s="517" t="s">
        <v>444</v>
      </c>
      <c r="S8" s="517"/>
      <c r="T8" s="517"/>
      <c r="U8" s="538" t="s">
        <v>64</v>
      </c>
      <c r="V8" s="539"/>
      <c r="W8" s="540"/>
      <c r="X8" s="538" t="s">
        <v>58</v>
      </c>
      <c r="Y8" s="539"/>
      <c r="Z8" s="540"/>
      <c r="AA8" s="525" t="s">
        <v>315</v>
      </c>
      <c r="AB8" s="525"/>
      <c r="AC8" s="525"/>
      <c r="AD8" s="525" t="s">
        <v>445</v>
      </c>
      <c r="AE8" s="525"/>
      <c r="AF8" s="525"/>
      <c r="AG8" s="530" t="s">
        <v>5</v>
      </c>
      <c r="AH8" s="531"/>
      <c r="AI8" s="532"/>
      <c r="AJ8" s="529"/>
      <c r="AK8" s="529"/>
      <c r="AL8" s="529"/>
    </row>
    <row r="9" spans="1:38" s="251" customFormat="1" ht="27" customHeight="1" x14ac:dyDescent="0.3">
      <c r="A9" s="521"/>
      <c r="B9" s="523"/>
      <c r="C9" s="544" t="s">
        <v>348</v>
      </c>
      <c r="D9" s="545"/>
      <c r="E9" s="546"/>
      <c r="F9" s="544" t="s">
        <v>330</v>
      </c>
      <c r="G9" s="545"/>
      <c r="H9" s="546"/>
      <c r="I9" s="538" t="s">
        <v>381</v>
      </c>
      <c r="J9" s="539"/>
      <c r="K9" s="540"/>
      <c r="L9" s="538" t="s">
        <v>446</v>
      </c>
      <c r="M9" s="539"/>
      <c r="N9" s="540"/>
      <c r="O9" s="525" t="s">
        <v>353</v>
      </c>
      <c r="P9" s="525"/>
      <c r="Q9" s="525"/>
      <c r="R9" s="525" t="s">
        <v>351</v>
      </c>
      <c r="S9" s="525"/>
      <c r="T9" s="525"/>
      <c r="U9" s="526" t="s">
        <v>350</v>
      </c>
      <c r="V9" s="527"/>
      <c r="W9" s="528"/>
      <c r="X9" s="538" t="s">
        <v>349</v>
      </c>
      <c r="Y9" s="539"/>
      <c r="Z9" s="540"/>
      <c r="AA9" s="538" t="s">
        <v>353</v>
      </c>
      <c r="AB9" s="539"/>
      <c r="AC9" s="540"/>
      <c r="AD9" s="538" t="s">
        <v>351</v>
      </c>
      <c r="AE9" s="539"/>
      <c r="AF9" s="540"/>
      <c r="AG9" s="533"/>
      <c r="AH9" s="534"/>
      <c r="AI9" s="535"/>
      <c r="AJ9" s="529"/>
      <c r="AK9" s="529"/>
      <c r="AL9" s="529"/>
    </row>
    <row r="10" spans="1:38" s="251" customFormat="1" ht="63" customHeight="1" x14ac:dyDescent="0.3">
      <c r="A10" s="252"/>
      <c r="B10" s="252"/>
      <c r="C10" s="252" t="s">
        <v>23</v>
      </c>
      <c r="D10" s="252" t="s">
        <v>24</v>
      </c>
      <c r="E10" s="252" t="s">
        <v>8</v>
      </c>
      <c r="F10" s="252" t="s">
        <v>23</v>
      </c>
      <c r="G10" s="252" t="s">
        <v>24</v>
      </c>
      <c r="H10" s="252" t="s">
        <v>8</v>
      </c>
      <c r="I10" s="252" t="s">
        <v>19</v>
      </c>
      <c r="J10" s="252" t="s">
        <v>400</v>
      </c>
      <c r="K10" s="252" t="s">
        <v>8</v>
      </c>
      <c r="L10" s="252" t="s">
        <v>23</v>
      </c>
      <c r="M10" s="252" t="s">
        <v>24</v>
      </c>
      <c r="N10" s="252" t="s">
        <v>8</v>
      </c>
      <c r="O10" s="252" t="s">
        <v>6</v>
      </c>
      <c r="P10" s="252" t="s">
        <v>20</v>
      </c>
      <c r="Q10" s="252" t="s">
        <v>8</v>
      </c>
      <c r="R10" s="252" t="s">
        <v>6</v>
      </c>
      <c r="S10" s="252" t="s">
        <v>20</v>
      </c>
      <c r="T10" s="252" t="s">
        <v>8</v>
      </c>
      <c r="U10" s="252" t="s">
        <v>6</v>
      </c>
      <c r="V10" s="252" t="s">
        <v>20</v>
      </c>
      <c r="W10" s="252" t="s">
        <v>9</v>
      </c>
      <c r="X10" s="252" t="s">
        <v>6</v>
      </c>
      <c r="Y10" s="252" t="s">
        <v>20</v>
      </c>
      <c r="Z10" s="252" t="s">
        <v>9</v>
      </c>
      <c r="AA10" s="252" t="s">
        <v>6</v>
      </c>
      <c r="AB10" s="252" t="s">
        <v>7</v>
      </c>
      <c r="AC10" s="252" t="s">
        <v>9</v>
      </c>
      <c r="AD10" s="252" t="s">
        <v>6</v>
      </c>
      <c r="AE10" s="252" t="s">
        <v>7</v>
      </c>
      <c r="AF10" s="252" t="s">
        <v>9</v>
      </c>
      <c r="AG10" s="252" t="s">
        <v>6</v>
      </c>
      <c r="AH10" s="252" t="s">
        <v>7</v>
      </c>
      <c r="AI10" s="252" t="s">
        <v>9</v>
      </c>
    </row>
    <row r="11" spans="1:38" s="257" customFormat="1" ht="15.6" x14ac:dyDescent="0.25">
      <c r="A11" s="253">
        <v>1</v>
      </c>
      <c r="B11" s="43" t="s">
        <v>447</v>
      </c>
      <c r="C11" s="164">
        <v>18</v>
      </c>
      <c r="D11" s="164">
        <v>36</v>
      </c>
      <c r="E11" s="254">
        <v>70</v>
      </c>
      <c r="F11" s="218">
        <v>25</v>
      </c>
      <c r="G11" s="218">
        <v>46</v>
      </c>
      <c r="H11" s="164">
        <v>86</v>
      </c>
      <c r="I11" s="237"/>
      <c r="J11" s="218"/>
      <c r="K11" s="164">
        <v>75</v>
      </c>
      <c r="L11" s="237">
        <v>3</v>
      </c>
      <c r="M11" s="237">
        <v>18</v>
      </c>
      <c r="N11" s="254">
        <v>65</v>
      </c>
      <c r="O11" s="164">
        <v>10</v>
      </c>
      <c r="P11" s="237">
        <v>45</v>
      </c>
      <c r="Q11" s="254">
        <v>90</v>
      </c>
      <c r="R11" s="237">
        <v>5</v>
      </c>
      <c r="S11" s="130">
        <v>10</v>
      </c>
      <c r="T11" s="254">
        <v>80</v>
      </c>
      <c r="U11" s="218">
        <v>0</v>
      </c>
      <c r="V11" s="130">
        <v>10</v>
      </c>
      <c r="W11" s="164"/>
      <c r="X11" s="218">
        <v>15</v>
      </c>
      <c r="Y11" s="130">
        <v>40</v>
      </c>
      <c r="Z11" s="254"/>
      <c r="AA11" s="218">
        <v>15</v>
      </c>
      <c r="AB11" s="218">
        <v>45</v>
      </c>
      <c r="AC11" s="164"/>
      <c r="AD11" s="164">
        <v>5</v>
      </c>
      <c r="AE11" s="130">
        <v>10</v>
      </c>
      <c r="AF11" s="164">
        <v>55</v>
      </c>
      <c r="AG11" s="255">
        <f>ROUND((C11+F11+L11+O11+R11+U11+X11+AA11+AD11)/9,1)</f>
        <v>10.7</v>
      </c>
      <c r="AH11" s="255">
        <f>ROUND((D11+G11+M11+P11+S11+V11+Y11+AB11+AE11)/9,1)</f>
        <v>28.9</v>
      </c>
      <c r="AI11" s="255"/>
      <c r="AJ11" s="267"/>
    </row>
    <row r="12" spans="1:38" s="257" customFormat="1" ht="15.6" x14ac:dyDescent="0.25">
      <c r="A12" s="253">
        <f t="shared" ref="A12:A26" si="0">A11+1</f>
        <v>2</v>
      </c>
      <c r="B12" s="41" t="s">
        <v>448</v>
      </c>
      <c r="C12" s="164">
        <v>5</v>
      </c>
      <c r="D12" s="164">
        <v>10</v>
      </c>
      <c r="E12" s="254">
        <v>60</v>
      </c>
      <c r="F12" s="218">
        <v>25</v>
      </c>
      <c r="G12" s="218">
        <v>46</v>
      </c>
      <c r="H12" s="164">
        <v>86</v>
      </c>
      <c r="I12" s="237"/>
      <c r="J12" s="218"/>
      <c r="K12" s="164">
        <v>85</v>
      </c>
      <c r="L12" s="237">
        <v>6</v>
      </c>
      <c r="M12" s="237">
        <v>12</v>
      </c>
      <c r="N12" s="352">
        <v>25</v>
      </c>
      <c r="O12" s="164">
        <v>10</v>
      </c>
      <c r="P12" s="237">
        <v>30</v>
      </c>
      <c r="Q12" s="352">
        <v>50</v>
      </c>
      <c r="R12" s="237">
        <v>5</v>
      </c>
      <c r="S12" s="130">
        <v>10</v>
      </c>
      <c r="T12" s="254">
        <v>80</v>
      </c>
      <c r="U12" s="218">
        <v>15</v>
      </c>
      <c r="V12" s="130">
        <v>15</v>
      </c>
      <c r="W12" s="164"/>
      <c r="X12" s="218">
        <v>15</v>
      </c>
      <c r="Y12" s="130">
        <v>40</v>
      </c>
      <c r="Z12" s="254"/>
      <c r="AA12" s="218">
        <v>15</v>
      </c>
      <c r="AB12" s="218">
        <v>25</v>
      </c>
      <c r="AC12" s="164"/>
      <c r="AD12" s="164">
        <v>5</v>
      </c>
      <c r="AE12" s="130">
        <v>10</v>
      </c>
      <c r="AF12" s="164">
        <v>55</v>
      </c>
      <c r="AG12" s="255">
        <f t="shared" ref="AG12:AH26" si="1">ROUND((C12+F12+L12+O12+R12+U12+X12+AA12+AD12)/9,1)</f>
        <v>11.2</v>
      </c>
      <c r="AH12" s="255">
        <f t="shared" si="1"/>
        <v>22</v>
      </c>
      <c r="AI12" s="255"/>
      <c r="AJ12" s="266"/>
    </row>
    <row r="13" spans="1:38" s="257" customFormat="1" ht="15.6" x14ac:dyDescent="0.25">
      <c r="A13" s="253">
        <f t="shared" si="0"/>
        <v>3</v>
      </c>
      <c r="B13" s="41" t="s">
        <v>449</v>
      </c>
      <c r="C13" s="164">
        <v>18</v>
      </c>
      <c r="D13" s="164">
        <v>25</v>
      </c>
      <c r="E13" s="254">
        <v>80</v>
      </c>
      <c r="F13" s="218">
        <v>25</v>
      </c>
      <c r="G13" s="218">
        <v>47</v>
      </c>
      <c r="H13" s="164">
        <v>87</v>
      </c>
      <c r="I13" s="237"/>
      <c r="J13" s="218"/>
      <c r="K13" s="164">
        <v>85</v>
      </c>
      <c r="L13" s="237">
        <v>10</v>
      </c>
      <c r="M13" s="237">
        <v>20</v>
      </c>
      <c r="N13" s="254">
        <v>75</v>
      </c>
      <c r="O13" s="164">
        <v>10</v>
      </c>
      <c r="P13" s="237">
        <v>30</v>
      </c>
      <c r="Q13" s="254">
        <v>90</v>
      </c>
      <c r="R13" s="237">
        <v>15</v>
      </c>
      <c r="S13" s="130">
        <v>20</v>
      </c>
      <c r="T13" s="254">
        <v>90</v>
      </c>
      <c r="U13" s="218">
        <v>15</v>
      </c>
      <c r="V13" s="130">
        <v>20</v>
      </c>
      <c r="W13" s="164"/>
      <c r="X13" s="218">
        <v>15</v>
      </c>
      <c r="Y13" s="130">
        <v>40</v>
      </c>
      <c r="Z13" s="254"/>
      <c r="AA13" s="218">
        <v>15</v>
      </c>
      <c r="AB13" s="218">
        <v>25</v>
      </c>
      <c r="AC13" s="164"/>
      <c r="AD13" s="164">
        <v>5</v>
      </c>
      <c r="AE13" s="130">
        <v>10</v>
      </c>
      <c r="AF13" s="164">
        <v>55</v>
      </c>
      <c r="AG13" s="255">
        <f t="shared" si="1"/>
        <v>14.2</v>
      </c>
      <c r="AH13" s="255">
        <f t="shared" si="1"/>
        <v>26.3</v>
      </c>
      <c r="AI13" s="255"/>
      <c r="AJ13" s="266"/>
    </row>
    <row r="14" spans="1:38" s="257" customFormat="1" ht="15.6" x14ac:dyDescent="0.25">
      <c r="A14" s="253">
        <f t="shared" si="0"/>
        <v>4</v>
      </c>
      <c r="B14" s="41" t="s">
        <v>450</v>
      </c>
      <c r="C14" s="164">
        <v>5</v>
      </c>
      <c r="D14" s="164">
        <v>25</v>
      </c>
      <c r="E14" s="254">
        <v>70</v>
      </c>
      <c r="F14" s="218">
        <v>25</v>
      </c>
      <c r="G14" s="218">
        <v>47</v>
      </c>
      <c r="H14" s="164">
        <v>87</v>
      </c>
      <c r="I14" s="237"/>
      <c r="J14" s="218"/>
      <c r="K14" s="164">
        <v>85</v>
      </c>
      <c r="L14" s="237">
        <v>0</v>
      </c>
      <c r="M14" s="237">
        <v>30</v>
      </c>
      <c r="N14" s="254">
        <v>76</v>
      </c>
      <c r="O14" s="164">
        <v>10</v>
      </c>
      <c r="P14" s="237">
        <v>50</v>
      </c>
      <c r="Q14" s="254">
        <v>90</v>
      </c>
      <c r="R14" s="237">
        <v>5</v>
      </c>
      <c r="S14" s="130">
        <v>15</v>
      </c>
      <c r="T14" s="254">
        <v>90</v>
      </c>
      <c r="U14" s="218">
        <v>15</v>
      </c>
      <c r="V14" s="130">
        <v>25</v>
      </c>
      <c r="W14" s="164"/>
      <c r="X14" s="218">
        <v>15</v>
      </c>
      <c r="Y14" s="130">
        <v>40</v>
      </c>
      <c r="Z14" s="254"/>
      <c r="AA14" s="218">
        <v>15</v>
      </c>
      <c r="AB14" s="218">
        <v>45</v>
      </c>
      <c r="AC14" s="164"/>
      <c r="AD14" s="164">
        <v>5</v>
      </c>
      <c r="AE14" s="130">
        <v>10</v>
      </c>
      <c r="AF14" s="164">
        <v>55</v>
      </c>
      <c r="AG14" s="255">
        <f t="shared" si="1"/>
        <v>10.6</v>
      </c>
      <c r="AH14" s="255">
        <f t="shared" si="1"/>
        <v>31.9</v>
      </c>
      <c r="AI14" s="255"/>
      <c r="AJ14" s="266"/>
    </row>
    <row r="15" spans="1:38" s="257" customFormat="1" ht="15.6" x14ac:dyDescent="0.25">
      <c r="A15" s="253">
        <f t="shared" si="0"/>
        <v>5</v>
      </c>
      <c r="B15" s="41" t="s">
        <v>451</v>
      </c>
      <c r="C15" s="164">
        <v>18</v>
      </c>
      <c r="D15" s="164">
        <v>36</v>
      </c>
      <c r="E15" s="254">
        <v>70</v>
      </c>
      <c r="F15" s="218">
        <v>25</v>
      </c>
      <c r="G15" s="218">
        <v>46</v>
      </c>
      <c r="H15" s="164">
        <v>86</v>
      </c>
      <c r="I15" s="237"/>
      <c r="J15" s="218"/>
      <c r="K15" s="164">
        <v>85</v>
      </c>
      <c r="L15" s="237">
        <v>10</v>
      </c>
      <c r="M15" s="237">
        <v>35</v>
      </c>
      <c r="N15" s="254">
        <v>85</v>
      </c>
      <c r="O15" s="164">
        <v>10</v>
      </c>
      <c r="P15" s="237">
        <v>45</v>
      </c>
      <c r="Q15" s="254">
        <v>80</v>
      </c>
      <c r="R15" s="237">
        <v>10</v>
      </c>
      <c r="S15" s="130">
        <v>20</v>
      </c>
      <c r="T15" s="254">
        <v>80</v>
      </c>
      <c r="U15" s="218">
        <v>20</v>
      </c>
      <c r="V15" s="130">
        <v>35</v>
      </c>
      <c r="W15" s="164"/>
      <c r="X15" s="218">
        <v>15</v>
      </c>
      <c r="Y15" s="130">
        <v>40</v>
      </c>
      <c r="Z15" s="254"/>
      <c r="AA15" s="218">
        <v>15</v>
      </c>
      <c r="AB15" s="218">
        <v>25</v>
      </c>
      <c r="AC15" s="164"/>
      <c r="AD15" s="164">
        <v>5</v>
      </c>
      <c r="AE15" s="130">
        <v>15</v>
      </c>
      <c r="AF15" s="164">
        <v>55</v>
      </c>
      <c r="AG15" s="255">
        <f t="shared" si="1"/>
        <v>14.2</v>
      </c>
      <c r="AH15" s="255">
        <f t="shared" si="1"/>
        <v>33</v>
      </c>
      <c r="AI15" s="255"/>
      <c r="AJ15" s="266"/>
    </row>
    <row r="16" spans="1:38" s="257" customFormat="1" ht="15.6" x14ac:dyDescent="0.25">
      <c r="A16" s="253">
        <f t="shared" si="0"/>
        <v>6</v>
      </c>
      <c r="B16" s="41" t="s">
        <v>452</v>
      </c>
      <c r="C16" s="164">
        <v>5</v>
      </c>
      <c r="D16" s="164">
        <v>10</v>
      </c>
      <c r="E16" s="254">
        <v>60</v>
      </c>
      <c r="F16" s="218">
        <v>25</v>
      </c>
      <c r="G16" s="218">
        <v>48</v>
      </c>
      <c r="H16" s="164">
        <v>88</v>
      </c>
      <c r="I16" s="237"/>
      <c r="J16" s="218"/>
      <c r="K16" s="164">
        <v>85</v>
      </c>
      <c r="L16" s="237">
        <v>0</v>
      </c>
      <c r="M16" s="237">
        <v>0</v>
      </c>
      <c r="N16" s="352">
        <v>36</v>
      </c>
      <c r="O16" s="164">
        <v>10</v>
      </c>
      <c r="P16" s="237">
        <v>30</v>
      </c>
      <c r="Q16" s="254">
        <v>55</v>
      </c>
      <c r="R16" s="237">
        <v>5</v>
      </c>
      <c r="S16" s="130">
        <v>10</v>
      </c>
      <c r="T16" s="254">
        <v>80</v>
      </c>
      <c r="U16" s="218">
        <v>15</v>
      </c>
      <c r="V16" s="130">
        <v>15</v>
      </c>
      <c r="W16" s="164"/>
      <c r="X16" s="218">
        <v>15</v>
      </c>
      <c r="Y16" s="130">
        <v>40</v>
      </c>
      <c r="Z16" s="254"/>
      <c r="AA16" s="218">
        <v>15</v>
      </c>
      <c r="AB16" s="218">
        <v>25</v>
      </c>
      <c r="AC16" s="164"/>
      <c r="AD16" s="164">
        <v>5</v>
      </c>
      <c r="AE16" s="130">
        <v>10</v>
      </c>
      <c r="AF16" s="164">
        <v>55</v>
      </c>
      <c r="AG16" s="255">
        <f t="shared" si="1"/>
        <v>10.6</v>
      </c>
      <c r="AH16" s="255">
        <f t="shared" si="1"/>
        <v>20.9</v>
      </c>
      <c r="AI16" s="255"/>
      <c r="AJ16" s="266"/>
    </row>
    <row r="17" spans="1:36" s="257" customFormat="1" ht="15.6" x14ac:dyDescent="0.25">
      <c r="A17" s="253">
        <f t="shared" si="0"/>
        <v>7</v>
      </c>
      <c r="B17" s="41" t="s">
        <v>453</v>
      </c>
      <c r="C17" s="164">
        <v>20</v>
      </c>
      <c r="D17" s="164">
        <v>45</v>
      </c>
      <c r="E17" s="254">
        <v>80</v>
      </c>
      <c r="F17" s="218">
        <v>25</v>
      </c>
      <c r="G17" s="218">
        <v>46</v>
      </c>
      <c r="H17" s="164">
        <v>86</v>
      </c>
      <c r="I17" s="237"/>
      <c r="J17" s="218"/>
      <c r="K17" s="164">
        <v>85</v>
      </c>
      <c r="L17" s="237">
        <v>10</v>
      </c>
      <c r="M17" s="237">
        <v>44</v>
      </c>
      <c r="N17" s="254">
        <v>75</v>
      </c>
      <c r="O17" s="164">
        <v>10</v>
      </c>
      <c r="P17" s="237">
        <v>30</v>
      </c>
      <c r="Q17" s="254">
        <v>55</v>
      </c>
      <c r="R17" s="237">
        <v>20</v>
      </c>
      <c r="S17" s="130">
        <v>25</v>
      </c>
      <c r="T17" s="254">
        <v>80</v>
      </c>
      <c r="U17" s="218">
        <v>23</v>
      </c>
      <c r="V17" s="130">
        <v>40</v>
      </c>
      <c r="W17" s="164"/>
      <c r="X17" s="218">
        <v>20</v>
      </c>
      <c r="Y17" s="130">
        <v>45</v>
      </c>
      <c r="Z17" s="254"/>
      <c r="AA17" s="218">
        <v>15</v>
      </c>
      <c r="AB17" s="218">
        <v>40</v>
      </c>
      <c r="AC17" s="164"/>
      <c r="AD17" s="164">
        <v>15</v>
      </c>
      <c r="AE17" s="130">
        <v>15</v>
      </c>
      <c r="AF17" s="164">
        <v>55</v>
      </c>
      <c r="AG17" s="255">
        <f t="shared" si="1"/>
        <v>17.600000000000001</v>
      </c>
      <c r="AH17" s="255">
        <f t="shared" si="1"/>
        <v>36.700000000000003</v>
      </c>
      <c r="AI17" s="255"/>
      <c r="AJ17" s="266"/>
    </row>
    <row r="18" spans="1:36" s="257" customFormat="1" ht="15.6" x14ac:dyDescent="0.25">
      <c r="A18" s="253">
        <f t="shared" si="0"/>
        <v>8</v>
      </c>
      <c r="B18" s="41" t="s">
        <v>454</v>
      </c>
      <c r="C18" s="164">
        <v>20</v>
      </c>
      <c r="D18" s="164">
        <v>45</v>
      </c>
      <c r="E18" s="254">
        <v>100</v>
      </c>
      <c r="F18" s="218">
        <v>25</v>
      </c>
      <c r="G18" s="218">
        <v>47</v>
      </c>
      <c r="H18" s="164">
        <v>87</v>
      </c>
      <c r="I18" s="237"/>
      <c r="J18" s="218"/>
      <c r="K18" s="164">
        <v>85</v>
      </c>
      <c r="L18" s="237">
        <v>10</v>
      </c>
      <c r="M18" s="237">
        <v>50</v>
      </c>
      <c r="N18" s="254">
        <v>100</v>
      </c>
      <c r="O18" s="164">
        <v>10</v>
      </c>
      <c r="P18" s="237">
        <v>50</v>
      </c>
      <c r="Q18" s="254">
        <v>90</v>
      </c>
      <c r="R18" s="237">
        <v>15</v>
      </c>
      <c r="S18" s="130">
        <v>25</v>
      </c>
      <c r="T18" s="254">
        <v>90</v>
      </c>
      <c r="U18" s="218">
        <v>25</v>
      </c>
      <c r="V18" s="130">
        <v>30</v>
      </c>
      <c r="W18" s="164"/>
      <c r="X18" s="218">
        <v>25</v>
      </c>
      <c r="Y18" s="130">
        <v>50</v>
      </c>
      <c r="Z18" s="254"/>
      <c r="AA18" s="218">
        <v>15</v>
      </c>
      <c r="AB18" s="218">
        <v>50</v>
      </c>
      <c r="AC18" s="164"/>
      <c r="AD18" s="164">
        <v>15</v>
      </c>
      <c r="AE18" s="130">
        <v>20</v>
      </c>
      <c r="AF18" s="164">
        <v>55</v>
      </c>
      <c r="AG18" s="255">
        <f t="shared" si="1"/>
        <v>17.8</v>
      </c>
      <c r="AH18" s="255">
        <f t="shared" si="1"/>
        <v>40.799999999999997</v>
      </c>
      <c r="AI18" s="255"/>
      <c r="AJ18" s="266"/>
    </row>
    <row r="19" spans="1:36" s="257" customFormat="1" ht="15.6" x14ac:dyDescent="0.25">
      <c r="A19" s="253">
        <f t="shared" si="0"/>
        <v>9</v>
      </c>
      <c r="B19" s="41" t="s">
        <v>455</v>
      </c>
      <c r="C19" s="164">
        <v>20</v>
      </c>
      <c r="D19" s="164">
        <v>45</v>
      </c>
      <c r="E19" s="254">
        <v>100</v>
      </c>
      <c r="F19" s="218">
        <v>25</v>
      </c>
      <c r="G19" s="218">
        <v>46</v>
      </c>
      <c r="H19" s="164">
        <v>86</v>
      </c>
      <c r="I19" s="237"/>
      <c r="J19" s="218"/>
      <c r="K19" s="164">
        <v>85</v>
      </c>
      <c r="L19" s="237">
        <v>10</v>
      </c>
      <c r="M19" s="237">
        <v>50</v>
      </c>
      <c r="N19" s="254">
        <v>100</v>
      </c>
      <c r="O19" s="164">
        <v>10</v>
      </c>
      <c r="P19" s="237">
        <v>50</v>
      </c>
      <c r="Q19" s="254">
        <v>90</v>
      </c>
      <c r="R19" s="237">
        <v>20</v>
      </c>
      <c r="S19" s="130">
        <v>50</v>
      </c>
      <c r="T19" s="254">
        <v>90</v>
      </c>
      <c r="U19" s="218">
        <v>25</v>
      </c>
      <c r="V19" s="130">
        <v>50</v>
      </c>
      <c r="W19" s="164"/>
      <c r="X19" s="218">
        <v>25</v>
      </c>
      <c r="Y19" s="130">
        <v>50</v>
      </c>
      <c r="Z19" s="254"/>
      <c r="AA19" s="218">
        <v>15</v>
      </c>
      <c r="AB19" s="218">
        <v>50</v>
      </c>
      <c r="AC19" s="164"/>
      <c r="AD19" s="164">
        <v>15</v>
      </c>
      <c r="AE19" s="130">
        <v>45</v>
      </c>
      <c r="AF19" s="164">
        <v>55</v>
      </c>
      <c r="AG19" s="255">
        <f t="shared" si="1"/>
        <v>18.3</v>
      </c>
      <c r="AH19" s="255">
        <f t="shared" si="1"/>
        <v>48.4</v>
      </c>
      <c r="AI19" s="255"/>
      <c r="AJ19" s="266"/>
    </row>
    <row r="20" spans="1:36" s="257" customFormat="1" ht="15.6" x14ac:dyDescent="0.25">
      <c r="A20" s="253">
        <f t="shared" si="0"/>
        <v>10</v>
      </c>
      <c r="B20" s="41" t="s">
        <v>456</v>
      </c>
      <c r="C20" s="164">
        <v>5</v>
      </c>
      <c r="D20" s="164">
        <v>20</v>
      </c>
      <c r="E20" s="254">
        <v>70</v>
      </c>
      <c r="F20" s="218">
        <v>25</v>
      </c>
      <c r="G20" s="218">
        <v>45</v>
      </c>
      <c r="H20" s="164">
        <v>85</v>
      </c>
      <c r="I20" s="237"/>
      <c r="J20" s="218"/>
      <c r="K20" s="164">
        <v>85</v>
      </c>
      <c r="L20" s="237">
        <v>0</v>
      </c>
      <c r="M20" s="237">
        <v>0</v>
      </c>
      <c r="N20" s="352">
        <v>6</v>
      </c>
      <c r="O20" s="164">
        <v>10</v>
      </c>
      <c r="P20" s="237">
        <v>30</v>
      </c>
      <c r="Q20" s="352">
        <v>50</v>
      </c>
      <c r="R20" s="237">
        <v>5</v>
      </c>
      <c r="S20" s="130">
        <v>10</v>
      </c>
      <c r="T20" s="254">
        <v>80</v>
      </c>
      <c r="U20" s="218">
        <v>15</v>
      </c>
      <c r="V20" s="130">
        <v>15</v>
      </c>
      <c r="W20" s="164"/>
      <c r="X20" s="218">
        <v>25</v>
      </c>
      <c r="Y20" s="130">
        <v>50</v>
      </c>
      <c r="Z20" s="254"/>
      <c r="AA20" s="218">
        <v>15</v>
      </c>
      <c r="AB20" s="218">
        <v>25</v>
      </c>
      <c r="AC20" s="164"/>
      <c r="AD20" s="164">
        <v>5</v>
      </c>
      <c r="AE20" s="130">
        <v>10</v>
      </c>
      <c r="AF20" s="164">
        <v>55</v>
      </c>
      <c r="AG20" s="255">
        <f t="shared" si="1"/>
        <v>11.7</v>
      </c>
      <c r="AH20" s="255">
        <f t="shared" si="1"/>
        <v>22.8</v>
      </c>
      <c r="AI20" s="255"/>
      <c r="AJ20" s="266"/>
    </row>
    <row r="21" spans="1:36" s="257" customFormat="1" ht="15.6" x14ac:dyDescent="0.25">
      <c r="A21" s="253">
        <f t="shared" si="0"/>
        <v>11</v>
      </c>
      <c r="B21" s="41" t="s">
        <v>457</v>
      </c>
      <c r="C21" s="164">
        <v>20</v>
      </c>
      <c r="D21" s="164">
        <v>45</v>
      </c>
      <c r="E21" s="254">
        <v>90</v>
      </c>
      <c r="F21" s="218">
        <v>25</v>
      </c>
      <c r="G21" s="218">
        <v>47</v>
      </c>
      <c r="H21" s="164">
        <v>87</v>
      </c>
      <c r="I21" s="237"/>
      <c r="J21" s="218"/>
      <c r="K21" s="164">
        <v>85</v>
      </c>
      <c r="L21" s="237">
        <v>10</v>
      </c>
      <c r="M21" s="237">
        <v>50</v>
      </c>
      <c r="N21" s="254">
        <v>93</v>
      </c>
      <c r="O21" s="164">
        <v>10</v>
      </c>
      <c r="P21" s="237">
        <v>50</v>
      </c>
      <c r="Q21" s="254">
        <v>90</v>
      </c>
      <c r="R21" s="237">
        <v>20</v>
      </c>
      <c r="S21" s="130">
        <v>45</v>
      </c>
      <c r="T21" s="254">
        <v>90</v>
      </c>
      <c r="U21" s="218">
        <v>18</v>
      </c>
      <c r="V21" s="130">
        <v>43</v>
      </c>
      <c r="W21" s="164"/>
      <c r="X21" s="218">
        <v>25</v>
      </c>
      <c r="Y21" s="130">
        <v>50</v>
      </c>
      <c r="Z21" s="254"/>
      <c r="AA21" s="218">
        <v>15</v>
      </c>
      <c r="AB21" s="218">
        <v>50</v>
      </c>
      <c r="AC21" s="164"/>
      <c r="AD21" s="164">
        <v>15</v>
      </c>
      <c r="AE21" s="130">
        <v>45</v>
      </c>
      <c r="AF21" s="164">
        <v>55</v>
      </c>
      <c r="AG21" s="255">
        <f t="shared" si="1"/>
        <v>17.600000000000001</v>
      </c>
      <c r="AH21" s="255">
        <f t="shared" si="1"/>
        <v>47.2</v>
      </c>
      <c r="AI21" s="255"/>
      <c r="AJ21" s="266"/>
    </row>
    <row r="22" spans="1:36" s="257" customFormat="1" ht="15.6" x14ac:dyDescent="0.25">
      <c r="A22" s="253">
        <f t="shared" si="0"/>
        <v>12</v>
      </c>
      <c r="B22" s="41" t="s">
        <v>458</v>
      </c>
      <c r="C22" s="164">
        <v>20</v>
      </c>
      <c r="D22" s="164">
        <v>45</v>
      </c>
      <c r="E22" s="254">
        <v>100</v>
      </c>
      <c r="F22" s="218">
        <v>25</v>
      </c>
      <c r="G22" s="218">
        <v>46</v>
      </c>
      <c r="H22" s="164">
        <v>86</v>
      </c>
      <c r="I22" s="237"/>
      <c r="J22" s="218"/>
      <c r="K22" s="164">
        <v>85</v>
      </c>
      <c r="L22" s="237">
        <v>3</v>
      </c>
      <c r="M22" s="237">
        <v>31</v>
      </c>
      <c r="N22" s="254">
        <v>65</v>
      </c>
      <c r="O22" s="164">
        <v>10</v>
      </c>
      <c r="P22" s="237">
        <v>30</v>
      </c>
      <c r="Q22" s="254">
        <v>90</v>
      </c>
      <c r="R22" s="237">
        <v>20</v>
      </c>
      <c r="S22" s="130">
        <v>25</v>
      </c>
      <c r="T22" s="254">
        <v>80</v>
      </c>
      <c r="U22" s="218">
        <v>22</v>
      </c>
      <c r="V22" s="130">
        <v>27</v>
      </c>
      <c r="W22" s="164"/>
      <c r="X22" s="218">
        <v>23</v>
      </c>
      <c r="Y22" s="130">
        <v>47</v>
      </c>
      <c r="Z22" s="254"/>
      <c r="AA22" s="218">
        <v>15</v>
      </c>
      <c r="AB22" s="218">
        <v>45</v>
      </c>
      <c r="AC22" s="164"/>
      <c r="AD22" s="164">
        <v>5</v>
      </c>
      <c r="AE22" s="130">
        <v>10</v>
      </c>
      <c r="AF22" s="164">
        <v>55</v>
      </c>
      <c r="AG22" s="255">
        <f t="shared" si="1"/>
        <v>15.9</v>
      </c>
      <c r="AH22" s="255">
        <f t="shared" si="1"/>
        <v>34</v>
      </c>
      <c r="AI22" s="255"/>
      <c r="AJ22" s="266"/>
    </row>
    <row r="23" spans="1:36" s="257" customFormat="1" ht="15.6" x14ac:dyDescent="0.25">
      <c r="A23" s="253">
        <f t="shared" si="0"/>
        <v>13</v>
      </c>
      <c r="B23" s="41" t="s">
        <v>459</v>
      </c>
      <c r="C23" s="164">
        <v>5</v>
      </c>
      <c r="D23" s="164">
        <v>15</v>
      </c>
      <c r="E23" s="254">
        <v>60</v>
      </c>
      <c r="F23" s="218">
        <v>25</v>
      </c>
      <c r="G23" s="218">
        <v>47</v>
      </c>
      <c r="H23" s="164">
        <v>87</v>
      </c>
      <c r="I23" s="237"/>
      <c r="J23" s="218"/>
      <c r="K23" s="164">
        <v>85</v>
      </c>
      <c r="L23" s="237">
        <v>0</v>
      </c>
      <c r="M23" s="237">
        <v>19</v>
      </c>
      <c r="N23" s="352">
        <v>29</v>
      </c>
      <c r="O23" s="164">
        <v>10</v>
      </c>
      <c r="P23" s="237">
        <v>30</v>
      </c>
      <c r="Q23" s="352">
        <v>50</v>
      </c>
      <c r="R23" s="237">
        <v>5</v>
      </c>
      <c r="S23" s="130">
        <v>10</v>
      </c>
      <c r="T23" s="254">
        <v>80</v>
      </c>
      <c r="U23" s="218">
        <v>15</v>
      </c>
      <c r="V23" s="130">
        <v>20</v>
      </c>
      <c r="W23" s="164"/>
      <c r="X23" s="218">
        <v>15</v>
      </c>
      <c r="Y23" s="130">
        <v>40</v>
      </c>
      <c r="Z23" s="254"/>
      <c r="AA23" s="218">
        <v>15</v>
      </c>
      <c r="AB23" s="218">
        <v>25</v>
      </c>
      <c r="AC23" s="164"/>
      <c r="AD23" s="164">
        <v>5</v>
      </c>
      <c r="AE23" s="130">
        <v>10</v>
      </c>
      <c r="AF23" s="164">
        <v>55</v>
      </c>
      <c r="AG23" s="255">
        <f t="shared" si="1"/>
        <v>10.6</v>
      </c>
      <c r="AH23" s="255">
        <f t="shared" si="1"/>
        <v>24</v>
      </c>
      <c r="AI23" s="255"/>
      <c r="AJ23" s="266"/>
    </row>
    <row r="24" spans="1:36" s="257" customFormat="1" ht="15.6" x14ac:dyDescent="0.25">
      <c r="A24" s="253">
        <f t="shared" si="0"/>
        <v>14</v>
      </c>
      <c r="B24" s="42" t="s">
        <v>460</v>
      </c>
      <c r="C24" s="164">
        <v>5</v>
      </c>
      <c r="D24" s="164">
        <v>5</v>
      </c>
      <c r="E24" s="254">
        <v>60</v>
      </c>
      <c r="F24" s="218">
        <v>25</v>
      </c>
      <c r="G24" s="218">
        <v>46</v>
      </c>
      <c r="H24" s="164">
        <v>86</v>
      </c>
      <c r="I24" s="237"/>
      <c r="J24" s="218"/>
      <c r="K24" s="164">
        <v>85</v>
      </c>
      <c r="L24" s="237">
        <v>0</v>
      </c>
      <c r="M24" s="237">
        <v>0</v>
      </c>
      <c r="N24" s="254">
        <v>55</v>
      </c>
      <c r="O24" s="164">
        <v>10</v>
      </c>
      <c r="P24" s="237">
        <v>30</v>
      </c>
      <c r="Q24" s="254">
        <v>80</v>
      </c>
      <c r="R24" s="237">
        <v>5</v>
      </c>
      <c r="S24" s="130">
        <v>10</v>
      </c>
      <c r="T24" s="254">
        <v>55</v>
      </c>
      <c r="U24" s="218">
        <v>15</v>
      </c>
      <c r="V24" s="130">
        <v>15</v>
      </c>
      <c r="W24" s="164"/>
      <c r="X24" s="218">
        <v>15</v>
      </c>
      <c r="Y24" s="130">
        <v>40</v>
      </c>
      <c r="Z24" s="254"/>
      <c r="AA24" s="218">
        <v>15</v>
      </c>
      <c r="AB24" s="218">
        <v>25</v>
      </c>
      <c r="AC24" s="164"/>
      <c r="AD24" s="164">
        <v>5</v>
      </c>
      <c r="AE24" s="130">
        <v>10</v>
      </c>
      <c r="AF24" s="164">
        <v>55</v>
      </c>
      <c r="AG24" s="255">
        <f t="shared" si="1"/>
        <v>10.6</v>
      </c>
      <c r="AH24" s="255">
        <f t="shared" si="1"/>
        <v>20.100000000000001</v>
      </c>
      <c r="AI24" s="255"/>
      <c r="AJ24" s="266"/>
    </row>
    <row r="25" spans="1:36" s="257" customFormat="1" ht="15.6" x14ac:dyDescent="0.25">
      <c r="A25" s="253">
        <f t="shared" si="0"/>
        <v>15</v>
      </c>
      <c r="B25" s="41" t="s">
        <v>461</v>
      </c>
      <c r="C25" s="164">
        <v>20</v>
      </c>
      <c r="D25" s="164">
        <v>45</v>
      </c>
      <c r="E25" s="254">
        <v>90</v>
      </c>
      <c r="F25" s="218">
        <v>25</v>
      </c>
      <c r="G25" s="218">
        <v>45</v>
      </c>
      <c r="H25" s="164">
        <v>85</v>
      </c>
      <c r="I25" s="237"/>
      <c r="J25" s="218"/>
      <c r="K25" s="164">
        <v>85</v>
      </c>
      <c r="L25" s="237">
        <v>3</v>
      </c>
      <c r="M25" s="237">
        <v>45</v>
      </c>
      <c r="N25" s="254">
        <v>75</v>
      </c>
      <c r="O25" s="164">
        <v>10</v>
      </c>
      <c r="P25" s="237">
        <v>50</v>
      </c>
      <c r="Q25" s="254">
        <v>90</v>
      </c>
      <c r="R25" s="237">
        <v>20</v>
      </c>
      <c r="S25" s="130">
        <v>30</v>
      </c>
      <c r="T25" s="254">
        <v>90</v>
      </c>
      <c r="U25" s="218">
        <v>15</v>
      </c>
      <c r="V25" s="130">
        <v>25</v>
      </c>
      <c r="W25" s="164"/>
      <c r="X25" s="218">
        <v>15</v>
      </c>
      <c r="Y25" s="130">
        <v>40</v>
      </c>
      <c r="Z25" s="254"/>
      <c r="AA25" s="218">
        <v>15</v>
      </c>
      <c r="AB25" s="218">
        <v>50</v>
      </c>
      <c r="AC25" s="164"/>
      <c r="AD25" s="164">
        <v>15</v>
      </c>
      <c r="AE25" s="130">
        <v>20</v>
      </c>
      <c r="AF25" s="164">
        <v>55</v>
      </c>
      <c r="AG25" s="255">
        <f t="shared" si="1"/>
        <v>15.3</v>
      </c>
      <c r="AH25" s="255">
        <f t="shared" si="1"/>
        <v>38.9</v>
      </c>
      <c r="AI25" s="255"/>
      <c r="AJ25" s="266"/>
    </row>
    <row r="26" spans="1:36" s="257" customFormat="1" ht="15.6" x14ac:dyDescent="0.25">
      <c r="A26" s="253">
        <f t="shared" si="0"/>
        <v>16</v>
      </c>
      <c r="B26" s="41" t="s">
        <v>462</v>
      </c>
      <c r="C26" s="164">
        <v>20</v>
      </c>
      <c r="D26" s="164">
        <v>45</v>
      </c>
      <c r="E26" s="254">
        <v>100</v>
      </c>
      <c r="F26" s="218">
        <v>25</v>
      </c>
      <c r="G26" s="218">
        <v>47</v>
      </c>
      <c r="H26" s="164">
        <v>87</v>
      </c>
      <c r="I26" s="237"/>
      <c r="J26" s="218"/>
      <c r="K26" s="164">
        <v>85</v>
      </c>
      <c r="L26" s="237">
        <v>0</v>
      </c>
      <c r="M26" s="237">
        <v>2</v>
      </c>
      <c r="N26" s="254">
        <v>65</v>
      </c>
      <c r="O26" s="164">
        <v>10</v>
      </c>
      <c r="P26" s="237">
        <v>30</v>
      </c>
      <c r="Q26" s="254">
        <v>90</v>
      </c>
      <c r="R26" s="237">
        <v>20</v>
      </c>
      <c r="S26" s="130">
        <v>25</v>
      </c>
      <c r="T26" s="254">
        <v>80</v>
      </c>
      <c r="U26" s="218">
        <v>15</v>
      </c>
      <c r="V26" s="130">
        <v>30</v>
      </c>
      <c r="W26" s="164"/>
      <c r="X26" s="218">
        <v>15</v>
      </c>
      <c r="Y26" s="130">
        <v>40</v>
      </c>
      <c r="Z26" s="254"/>
      <c r="AA26" s="218">
        <v>15</v>
      </c>
      <c r="AB26" s="218">
        <v>45</v>
      </c>
      <c r="AC26" s="164"/>
      <c r="AD26" s="164">
        <v>5</v>
      </c>
      <c r="AE26" s="130">
        <v>15</v>
      </c>
      <c r="AF26" s="164">
        <v>55</v>
      </c>
      <c r="AG26" s="255">
        <f t="shared" si="1"/>
        <v>13.9</v>
      </c>
      <c r="AH26" s="255">
        <f t="shared" si="1"/>
        <v>31</v>
      </c>
      <c r="AI26" s="255"/>
      <c r="AJ26" s="266"/>
    </row>
    <row r="27" spans="1:36" ht="39" customHeight="1" x14ac:dyDescent="0.25">
      <c r="A27" s="536" t="s">
        <v>10</v>
      </c>
      <c r="B27" s="537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4"/>
      <c r="AH27" s="264"/>
      <c r="AI27" s="264"/>
    </row>
    <row r="29" spans="1:36" x14ac:dyDescent="0.25">
      <c r="B29" s="245" t="s">
        <v>11</v>
      </c>
    </row>
    <row r="30" spans="1:36" x14ac:dyDescent="0.25">
      <c r="F30" s="244" t="s">
        <v>12</v>
      </c>
      <c r="Q30" s="247" t="s">
        <v>13</v>
      </c>
      <c r="T30" s="247" t="s">
        <v>13</v>
      </c>
    </row>
  </sheetData>
  <mergeCells count="31">
    <mergeCell ref="X9:Z9"/>
    <mergeCell ref="AA9:AC9"/>
    <mergeCell ref="AD9:AF9"/>
    <mergeCell ref="AJ9:AL9"/>
    <mergeCell ref="A27:B27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N3"/>
    <mergeCell ref="A4:N4"/>
    <mergeCell ref="A5:N5"/>
  </mergeCells>
  <pageMargins left="0.3" right="0.27" top="0.17" bottom="0.18" header="0.23" footer="0.17"/>
  <pageSetup paperSize="9" scale="69" orientation="landscape" verticalDpi="0" r:id="rId1"/>
  <colBreaks count="1" manualBreakCount="1">
    <brk id="3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view="pageBreakPreview" topLeftCell="A4" zoomScale="90" zoomScaleNormal="100" zoomScaleSheetLayoutView="90" workbookViewId="0">
      <selection activeCell="F9" sqref="F9:H9"/>
    </sheetView>
  </sheetViews>
  <sheetFormatPr defaultRowHeight="14.4" x14ac:dyDescent="0.3"/>
  <cols>
    <col min="1" max="1" width="3.44140625" customWidth="1"/>
    <col min="2" max="2" width="37.33203125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44140625" customWidth="1"/>
    <col min="18" max="18" width="4.6640625" customWidth="1"/>
    <col min="19" max="19" width="4.5546875" customWidth="1"/>
    <col min="20" max="20" width="4.33203125" bestFit="1" customWidth="1"/>
    <col min="21" max="21" width="4.6640625" customWidth="1"/>
    <col min="22" max="22" width="4.5546875" customWidth="1"/>
    <col min="23" max="23" width="4.33203125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6640625" customWidth="1"/>
    <col min="30" max="31" width="5.33203125" customWidth="1"/>
    <col min="32" max="32" width="6.44140625" customWidth="1"/>
  </cols>
  <sheetData>
    <row r="1" spans="1:35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</row>
    <row r="2" spans="1:35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</row>
    <row r="3" spans="1:35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5" ht="15.6" x14ac:dyDescent="0.3">
      <c r="A4" s="554" t="s">
        <v>28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</row>
    <row r="5" spans="1:35" ht="15.6" x14ac:dyDescent="0.3">
      <c r="A5" s="554" t="s">
        <v>234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</row>
    <row r="6" spans="1:35" ht="15.6" x14ac:dyDescent="0.3">
      <c r="A6" s="5" t="s">
        <v>2</v>
      </c>
      <c r="B6" s="5"/>
      <c r="C6" s="45"/>
      <c r="D6" s="45"/>
      <c r="E6" s="45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53"/>
      <c r="AB6" s="53"/>
      <c r="AC6" s="53"/>
      <c r="AD6" s="4"/>
      <c r="AE6" s="4"/>
      <c r="AF6" s="4"/>
    </row>
    <row r="7" spans="1:35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</row>
    <row r="8" spans="1:35" ht="60" customHeight="1" x14ac:dyDescent="0.3">
      <c r="A8" s="549" t="s">
        <v>3</v>
      </c>
      <c r="B8" s="551" t="s">
        <v>4</v>
      </c>
      <c r="C8" s="503" t="s">
        <v>57</v>
      </c>
      <c r="D8" s="503"/>
      <c r="E8" s="503"/>
      <c r="F8" s="503" t="s">
        <v>63</v>
      </c>
      <c r="G8" s="503"/>
      <c r="H8" s="503"/>
      <c r="I8" s="503" t="s">
        <v>520</v>
      </c>
      <c r="J8" s="503"/>
      <c r="K8" s="503"/>
      <c r="L8" s="503" t="s">
        <v>316</v>
      </c>
      <c r="M8" s="503"/>
      <c r="N8" s="503"/>
      <c r="O8" s="504" t="s">
        <v>54</v>
      </c>
      <c r="P8" s="504"/>
      <c r="Q8" s="504"/>
      <c r="R8" s="526" t="s">
        <v>64</v>
      </c>
      <c r="S8" s="527"/>
      <c r="T8" s="528"/>
      <c r="U8" s="500" t="s">
        <v>58</v>
      </c>
      <c r="V8" s="501"/>
      <c r="W8" s="502"/>
      <c r="X8" s="526" t="s">
        <v>315</v>
      </c>
      <c r="Y8" s="527"/>
      <c r="Z8" s="528"/>
      <c r="AA8" s="526" t="s">
        <v>65</v>
      </c>
      <c r="AB8" s="527"/>
      <c r="AC8" s="528"/>
      <c r="AD8" s="555" t="s">
        <v>5</v>
      </c>
      <c r="AE8" s="556"/>
      <c r="AF8" s="557"/>
    </row>
    <row r="9" spans="1:35" ht="40.950000000000003" customHeight="1" x14ac:dyDescent="0.3">
      <c r="A9" s="550"/>
      <c r="B9" s="552"/>
      <c r="C9" s="541" t="s">
        <v>348</v>
      </c>
      <c r="D9" s="542"/>
      <c r="E9" s="543"/>
      <c r="F9" s="541" t="s">
        <v>340</v>
      </c>
      <c r="G9" s="542"/>
      <c r="H9" s="543"/>
      <c r="I9" s="541" t="s">
        <v>330</v>
      </c>
      <c r="J9" s="542"/>
      <c r="K9" s="543"/>
      <c r="L9" s="541" t="s">
        <v>349</v>
      </c>
      <c r="M9" s="542"/>
      <c r="N9" s="543"/>
      <c r="O9" s="526" t="s">
        <v>365</v>
      </c>
      <c r="P9" s="527"/>
      <c r="Q9" s="528"/>
      <c r="R9" s="504" t="s">
        <v>350</v>
      </c>
      <c r="S9" s="504"/>
      <c r="T9" s="504"/>
      <c r="U9" s="526" t="s">
        <v>349</v>
      </c>
      <c r="V9" s="527"/>
      <c r="W9" s="528"/>
      <c r="X9" s="526" t="s">
        <v>351</v>
      </c>
      <c r="Y9" s="527"/>
      <c r="Z9" s="528"/>
      <c r="AA9" s="526" t="s">
        <v>348</v>
      </c>
      <c r="AB9" s="527"/>
      <c r="AC9" s="528"/>
      <c r="AD9" s="558"/>
      <c r="AE9" s="559"/>
      <c r="AF9" s="560"/>
    </row>
    <row r="10" spans="1:35" ht="56.4" customHeight="1" x14ac:dyDescent="0.3">
      <c r="A10" s="7"/>
      <c r="B10" s="7"/>
      <c r="C10" s="97" t="s">
        <v>6</v>
      </c>
      <c r="D10" s="97" t="s">
        <v>7</v>
      </c>
      <c r="E10" s="97" t="s">
        <v>8</v>
      </c>
      <c r="F10" s="89" t="s">
        <v>6</v>
      </c>
      <c r="G10" s="89" t="s">
        <v>7</v>
      </c>
      <c r="H10" s="89" t="s">
        <v>8</v>
      </c>
      <c r="I10" s="7" t="s">
        <v>6</v>
      </c>
      <c r="J10" s="7" t="s">
        <v>7</v>
      </c>
      <c r="K10" s="7" t="s">
        <v>8</v>
      </c>
      <c r="L10" s="56" t="s">
        <v>6</v>
      </c>
      <c r="M10" s="56" t="s">
        <v>7</v>
      </c>
      <c r="N10" s="56" t="s">
        <v>8</v>
      </c>
      <c r="O10" s="56" t="s">
        <v>6</v>
      </c>
      <c r="P10" s="56" t="s">
        <v>7</v>
      </c>
      <c r="Q10" s="56" t="s">
        <v>8</v>
      </c>
      <c r="R10" s="56" t="s">
        <v>6</v>
      </c>
      <c r="S10" s="56" t="s">
        <v>7</v>
      </c>
      <c r="T10" s="56" t="s">
        <v>9</v>
      </c>
      <c r="U10" s="89" t="s">
        <v>6</v>
      </c>
      <c r="V10" s="89" t="s">
        <v>7</v>
      </c>
      <c r="W10" s="89" t="s">
        <v>9</v>
      </c>
      <c r="X10" s="56" t="s">
        <v>6</v>
      </c>
      <c r="Y10" s="56" t="s">
        <v>7</v>
      </c>
      <c r="Z10" s="56" t="s">
        <v>9</v>
      </c>
      <c r="AA10" s="56" t="s">
        <v>6</v>
      </c>
      <c r="AB10" s="56" t="s">
        <v>7</v>
      </c>
      <c r="AC10" s="56" t="s">
        <v>9</v>
      </c>
      <c r="AD10" s="7" t="s">
        <v>6</v>
      </c>
      <c r="AE10" s="7" t="s">
        <v>7</v>
      </c>
      <c r="AF10" s="7" t="s">
        <v>9</v>
      </c>
    </row>
    <row r="11" spans="1:35" ht="15.6" x14ac:dyDescent="0.3">
      <c r="A11" s="8">
        <v>1</v>
      </c>
      <c r="B11" s="41" t="s">
        <v>116</v>
      </c>
      <c r="C11" s="9">
        <v>20</v>
      </c>
      <c r="D11" s="9">
        <v>45</v>
      </c>
      <c r="E11" s="9">
        <v>100</v>
      </c>
      <c r="F11" s="9">
        <v>25</v>
      </c>
      <c r="G11" s="51">
        <v>50</v>
      </c>
      <c r="H11" s="10">
        <v>100</v>
      </c>
      <c r="I11" s="9">
        <v>25</v>
      </c>
      <c r="J11" s="214">
        <v>47</v>
      </c>
      <c r="K11" s="10">
        <v>87</v>
      </c>
      <c r="L11" s="116">
        <v>25</v>
      </c>
      <c r="M11" s="202">
        <v>50</v>
      </c>
      <c r="N11" s="28">
        <v>70</v>
      </c>
      <c r="O11" s="9"/>
      <c r="P11" s="28"/>
      <c r="Q11" s="28">
        <v>95</v>
      </c>
      <c r="R11" s="130">
        <v>25</v>
      </c>
      <c r="S11" s="169">
        <v>45</v>
      </c>
      <c r="T11" s="28"/>
      <c r="U11" s="116">
        <v>22</v>
      </c>
      <c r="V11" s="170">
        <v>47</v>
      </c>
      <c r="W11" s="28"/>
      <c r="X11" s="9">
        <v>20</v>
      </c>
      <c r="Y11" s="197">
        <v>50</v>
      </c>
      <c r="Z11" s="28"/>
      <c r="AA11" s="9">
        <v>18</v>
      </c>
      <c r="AB11" s="9">
        <v>36</v>
      </c>
      <c r="AC11" s="9"/>
      <c r="AD11" s="30">
        <f>ROUND((C11+F11+I11+L11+R11+U11+X11+AA11)/8,1)</f>
        <v>22.5</v>
      </c>
      <c r="AE11" s="30">
        <f>ROUND((D11+G11+J11+M11+S11+V11+Y11+AB11)/8,1)</f>
        <v>46.3</v>
      </c>
      <c r="AF11" s="9"/>
      <c r="AG11" s="31"/>
      <c r="AH11" s="31"/>
      <c r="AI11" s="31"/>
    </row>
    <row r="12" spans="1:35" ht="15.6" x14ac:dyDescent="0.3">
      <c r="A12" s="8">
        <f t="shared" ref="A12:A22" si="0">A11+1</f>
        <v>2</v>
      </c>
      <c r="B12" s="41" t="s">
        <v>117</v>
      </c>
      <c r="C12" s="9">
        <v>5</v>
      </c>
      <c r="D12" s="9">
        <v>5</v>
      </c>
      <c r="E12" s="9">
        <v>60</v>
      </c>
      <c r="F12" s="9">
        <v>15</v>
      </c>
      <c r="G12" s="51">
        <v>21</v>
      </c>
      <c r="H12" s="345">
        <v>25</v>
      </c>
      <c r="I12" s="116">
        <v>25</v>
      </c>
      <c r="J12" s="214">
        <v>48</v>
      </c>
      <c r="K12" s="10">
        <v>88</v>
      </c>
      <c r="L12" s="116">
        <v>25</v>
      </c>
      <c r="M12" s="202">
        <v>50</v>
      </c>
      <c r="N12" s="233">
        <v>70</v>
      </c>
      <c r="O12" s="9"/>
      <c r="P12" s="28"/>
      <c r="Q12" s="28">
        <v>55</v>
      </c>
      <c r="R12" s="130">
        <v>15</v>
      </c>
      <c r="S12" s="169">
        <v>15</v>
      </c>
      <c r="T12" s="28"/>
      <c r="U12" s="116">
        <v>15</v>
      </c>
      <c r="V12" s="170">
        <v>20</v>
      </c>
      <c r="W12" s="28"/>
      <c r="X12" s="9">
        <v>5</v>
      </c>
      <c r="Y12" s="197">
        <v>10</v>
      </c>
      <c r="Z12" s="28"/>
      <c r="AA12" s="116">
        <v>18</v>
      </c>
      <c r="AB12" s="186">
        <v>36</v>
      </c>
      <c r="AC12" s="9"/>
      <c r="AD12" s="30">
        <f t="shared" ref="AD12:AD22" si="1">ROUND((C12+F12+I12+L12+R12+U12+X12+AA12)/8,1)</f>
        <v>15.4</v>
      </c>
      <c r="AE12" s="30">
        <f t="shared" ref="AE12:AE22" si="2">ROUND((D12+G12+J12+M12+S12+V12+Y12+AB12)/8,1)</f>
        <v>25.6</v>
      </c>
      <c r="AF12" s="9"/>
      <c r="AG12" s="31"/>
      <c r="AH12" s="31"/>
      <c r="AI12" s="31"/>
    </row>
    <row r="13" spans="1:35" ht="15.6" x14ac:dyDescent="0.3">
      <c r="A13" s="8">
        <f t="shared" si="0"/>
        <v>3</v>
      </c>
      <c r="B13" s="41" t="s">
        <v>118</v>
      </c>
      <c r="C13" s="9">
        <v>18</v>
      </c>
      <c r="D13" s="9">
        <v>36</v>
      </c>
      <c r="E13" s="9">
        <v>70</v>
      </c>
      <c r="F13" s="9">
        <v>20</v>
      </c>
      <c r="G13" s="51">
        <v>30</v>
      </c>
      <c r="H13" s="345">
        <v>40</v>
      </c>
      <c r="I13" s="116">
        <v>25</v>
      </c>
      <c r="J13" s="214">
        <v>46</v>
      </c>
      <c r="K13" s="10">
        <v>86</v>
      </c>
      <c r="L13" s="116">
        <v>25</v>
      </c>
      <c r="M13" s="202">
        <v>50</v>
      </c>
      <c r="N13" s="233">
        <v>70</v>
      </c>
      <c r="O13" s="51"/>
      <c r="P13" s="52"/>
      <c r="Q13" s="28">
        <v>95</v>
      </c>
      <c r="R13" s="130">
        <v>15</v>
      </c>
      <c r="S13" s="169">
        <v>25</v>
      </c>
      <c r="T13" s="28"/>
      <c r="U13" s="116">
        <v>19</v>
      </c>
      <c r="V13" s="170">
        <v>25</v>
      </c>
      <c r="W13" s="28"/>
      <c r="X13" s="9">
        <v>5</v>
      </c>
      <c r="Y13" s="197">
        <v>15</v>
      </c>
      <c r="Z13" s="28"/>
      <c r="AA13" s="116">
        <v>18</v>
      </c>
      <c r="AB13" s="186">
        <v>36</v>
      </c>
      <c r="AC13" s="9"/>
      <c r="AD13" s="30">
        <f t="shared" si="1"/>
        <v>18.100000000000001</v>
      </c>
      <c r="AE13" s="30">
        <f t="shared" si="2"/>
        <v>32.9</v>
      </c>
      <c r="AF13" s="9"/>
      <c r="AG13" s="31"/>
      <c r="AH13" s="31"/>
      <c r="AI13" s="31"/>
    </row>
    <row r="14" spans="1:35" ht="15.6" x14ac:dyDescent="0.3">
      <c r="A14" s="8">
        <f t="shared" si="0"/>
        <v>4</v>
      </c>
      <c r="B14" s="41" t="s">
        <v>119</v>
      </c>
      <c r="C14" s="9">
        <v>20</v>
      </c>
      <c r="D14" s="9">
        <v>45</v>
      </c>
      <c r="E14" s="9">
        <v>90</v>
      </c>
      <c r="F14" s="9">
        <v>25</v>
      </c>
      <c r="G14" s="51">
        <v>25</v>
      </c>
      <c r="H14" s="10">
        <v>80</v>
      </c>
      <c r="I14" s="116">
        <v>25</v>
      </c>
      <c r="J14" s="214">
        <v>45</v>
      </c>
      <c r="K14" s="10">
        <v>85</v>
      </c>
      <c r="L14" s="116">
        <v>25</v>
      </c>
      <c r="M14" s="202">
        <v>50</v>
      </c>
      <c r="N14" s="233">
        <v>70</v>
      </c>
      <c r="O14" s="51"/>
      <c r="P14" s="52"/>
      <c r="Q14" s="28">
        <v>85</v>
      </c>
      <c r="R14" s="130">
        <v>15</v>
      </c>
      <c r="S14" s="169">
        <v>45</v>
      </c>
      <c r="T14" s="28"/>
      <c r="U14" s="116">
        <v>20</v>
      </c>
      <c r="V14" s="170">
        <v>30</v>
      </c>
      <c r="W14" s="28"/>
      <c r="X14" s="9">
        <v>5</v>
      </c>
      <c r="Y14" s="197">
        <v>50</v>
      </c>
      <c r="Z14" s="28"/>
      <c r="AA14" s="116">
        <v>18</v>
      </c>
      <c r="AB14" s="186">
        <v>36</v>
      </c>
      <c r="AC14" s="9"/>
      <c r="AD14" s="30">
        <f t="shared" si="1"/>
        <v>19.100000000000001</v>
      </c>
      <c r="AE14" s="30">
        <f t="shared" si="2"/>
        <v>40.799999999999997</v>
      </c>
      <c r="AF14" s="9"/>
      <c r="AG14" s="31"/>
      <c r="AH14" s="31"/>
      <c r="AI14" s="31"/>
    </row>
    <row r="15" spans="1:35" ht="15.6" x14ac:dyDescent="0.3">
      <c r="A15" s="8">
        <f t="shared" si="0"/>
        <v>5</v>
      </c>
      <c r="B15" s="41" t="s">
        <v>120</v>
      </c>
      <c r="C15" s="9">
        <v>20</v>
      </c>
      <c r="D15" s="9">
        <v>40</v>
      </c>
      <c r="E15" s="9">
        <v>80</v>
      </c>
      <c r="F15" s="9">
        <v>20</v>
      </c>
      <c r="G15" s="51">
        <v>20</v>
      </c>
      <c r="H15" s="10">
        <v>60</v>
      </c>
      <c r="I15" s="116">
        <v>25</v>
      </c>
      <c r="J15" s="214">
        <v>48</v>
      </c>
      <c r="K15" s="10">
        <v>88</v>
      </c>
      <c r="L15" s="116">
        <v>25</v>
      </c>
      <c r="M15" s="202">
        <v>50</v>
      </c>
      <c r="N15" s="233">
        <v>70</v>
      </c>
      <c r="O15" s="51"/>
      <c r="P15" s="52"/>
      <c r="Q15" s="28">
        <v>65</v>
      </c>
      <c r="R15" s="130">
        <v>15</v>
      </c>
      <c r="S15" s="169">
        <v>25</v>
      </c>
      <c r="T15" s="28"/>
      <c r="U15" s="116">
        <v>15</v>
      </c>
      <c r="V15" s="170">
        <v>35</v>
      </c>
      <c r="W15" s="28"/>
      <c r="X15" s="9">
        <v>15</v>
      </c>
      <c r="Y15" s="197">
        <v>45</v>
      </c>
      <c r="Z15" s="28"/>
      <c r="AA15" s="116">
        <v>18</v>
      </c>
      <c r="AB15" s="186">
        <v>36</v>
      </c>
      <c r="AC15" s="9"/>
      <c r="AD15" s="30">
        <f t="shared" si="1"/>
        <v>19.100000000000001</v>
      </c>
      <c r="AE15" s="30">
        <f t="shared" si="2"/>
        <v>37.4</v>
      </c>
      <c r="AF15" s="9"/>
      <c r="AG15" s="31"/>
      <c r="AH15" s="31"/>
      <c r="AI15" s="31"/>
    </row>
    <row r="16" spans="1:35" ht="15.6" x14ac:dyDescent="0.3">
      <c r="A16" s="8">
        <f t="shared" si="0"/>
        <v>6</v>
      </c>
      <c r="B16" s="41" t="s">
        <v>121</v>
      </c>
      <c r="C16" s="9">
        <v>20</v>
      </c>
      <c r="D16" s="9">
        <v>40</v>
      </c>
      <c r="E16" s="9">
        <v>80</v>
      </c>
      <c r="F16" s="9">
        <v>25</v>
      </c>
      <c r="G16" s="51">
        <v>25</v>
      </c>
      <c r="H16" s="10">
        <v>80</v>
      </c>
      <c r="I16" s="116">
        <v>25</v>
      </c>
      <c r="J16" s="214">
        <v>45</v>
      </c>
      <c r="K16" s="10">
        <v>85</v>
      </c>
      <c r="L16" s="116">
        <v>25</v>
      </c>
      <c r="M16" s="202">
        <v>50</v>
      </c>
      <c r="N16" s="233">
        <v>70</v>
      </c>
      <c r="O16" s="51"/>
      <c r="P16" s="52"/>
      <c r="Q16" s="28">
        <v>75</v>
      </c>
      <c r="R16" s="130">
        <v>15</v>
      </c>
      <c r="S16" s="169">
        <v>25</v>
      </c>
      <c r="T16" s="28"/>
      <c r="U16" s="116">
        <v>18</v>
      </c>
      <c r="V16" s="170">
        <v>33</v>
      </c>
      <c r="W16" s="28"/>
      <c r="X16" s="9">
        <v>15</v>
      </c>
      <c r="Y16" s="197">
        <v>45</v>
      </c>
      <c r="Z16" s="28"/>
      <c r="AA16" s="116">
        <v>18</v>
      </c>
      <c r="AB16" s="186">
        <v>36</v>
      </c>
      <c r="AC16" s="9"/>
      <c r="AD16" s="30">
        <f t="shared" si="1"/>
        <v>20.100000000000001</v>
      </c>
      <c r="AE16" s="30">
        <f t="shared" si="2"/>
        <v>37.4</v>
      </c>
      <c r="AF16" s="9"/>
      <c r="AG16" s="31"/>
      <c r="AH16" s="31"/>
      <c r="AI16" s="31"/>
    </row>
    <row r="17" spans="1:35" ht="15.6" x14ac:dyDescent="0.3">
      <c r="A17" s="8">
        <f t="shared" si="0"/>
        <v>7</v>
      </c>
      <c r="B17" s="58" t="s">
        <v>309</v>
      </c>
      <c r="C17" s="9">
        <v>5</v>
      </c>
      <c r="D17" s="9">
        <v>5</v>
      </c>
      <c r="E17" s="9">
        <v>60</v>
      </c>
      <c r="F17" s="9">
        <v>5</v>
      </c>
      <c r="G17" s="51">
        <v>5</v>
      </c>
      <c r="H17" s="361">
        <v>5</v>
      </c>
      <c r="I17" s="116">
        <v>25</v>
      </c>
      <c r="J17" s="214">
        <v>47</v>
      </c>
      <c r="K17" s="12">
        <v>87</v>
      </c>
      <c r="L17" s="116">
        <v>25</v>
      </c>
      <c r="M17" s="202">
        <v>50</v>
      </c>
      <c r="N17" s="233">
        <v>70</v>
      </c>
      <c r="O17" s="9"/>
      <c r="P17" s="28"/>
      <c r="Q17" s="28">
        <v>65</v>
      </c>
      <c r="R17" s="130">
        <v>15</v>
      </c>
      <c r="S17" s="169">
        <v>15</v>
      </c>
      <c r="T17" s="28"/>
      <c r="U17" s="116">
        <v>15</v>
      </c>
      <c r="V17" s="170">
        <v>15</v>
      </c>
      <c r="W17" s="28"/>
      <c r="X17" s="9">
        <v>10</v>
      </c>
      <c r="Y17" s="197">
        <v>10</v>
      </c>
      <c r="Z17" s="28"/>
      <c r="AA17" s="116">
        <v>18</v>
      </c>
      <c r="AB17" s="186">
        <v>36</v>
      </c>
      <c r="AC17" s="9"/>
      <c r="AD17" s="30">
        <f t="shared" si="1"/>
        <v>14.8</v>
      </c>
      <c r="AE17" s="30">
        <f t="shared" si="2"/>
        <v>22.9</v>
      </c>
      <c r="AF17" s="9"/>
      <c r="AG17" s="50"/>
      <c r="AH17" s="31"/>
      <c r="AI17" s="31"/>
    </row>
    <row r="18" spans="1:35" ht="15.6" x14ac:dyDescent="0.3">
      <c r="A18" s="8">
        <f t="shared" si="0"/>
        <v>8</v>
      </c>
      <c r="B18" s="41" t="s">
        <v>122</v>
      </c>
      <c r="C18" s="9">
        <v>20</v>
      </c>
      <c r="D18" s="9">
        <v>40</v>
      </c>
      <c r="E18" s="9">
        <v>70</v>
      </c>
      <c r="F18" s="9">
        <v>25</v>
      </c>
      <c r="G18" s="51">
        <v>30</v>
      </c>
      <c r="H18" s="345">
        <v>40</v>
      </c>
      <c r="I18" s="116">
        <v>25</v>
      </c>
      <c r="J18" s="214">
        <v>45</v>
      </c>
      <c r="K18" s="10">
        <v>85</v>
      </c>
      <c r="L18" s="116">
        <v>25</v>
      </c>
      <c r="M18" s="202">
        <v>50</v>
      </c>
      <c r="N18" s="233">
        <v>70</v>
      </c>
      <c r="O18" s="9"/>
      <c r="P18" s="28"/>
      <c r="Q18" s="28">
        <v>65</v>
      </c>
      <c r="R18" s="130">
        <v>15</v>
      </c>
      <c r="S18" s="169">
        <v>15</v>
      </c>
      <c r="T18" s="28"/>
      <c r="U18" s="116">
        <v>20</v>
      </c>
      <c r="V18" s="170">
        <v>20</v>
      </c>
      <c r="W18" s="28"/>
      <c r="X18" s="9">
        <v>5</v>
      </c>
      <c r="Y18" s="197">
        <v>15</v>
      </c>
      <c r="Z18" s="28"/>
      <c r="AA18" s="116">
        <v>18</v>
      </c>
      <c r="AB18" s="186">
        <v>36</v>
      </c>
      <c r="AC18" s="9"/>
      <c r="AD18" s="30">
        <f t="shared" si="1"/>
        <v>19.100000000000001</v>
      </c>
      <c r="AE18" s="30">
        <f t="shared" si="2"/>
        <v>31.4</v>
      </c>
      <c r="AF18" s="9"/>
      <c r="AG18" s="31"/>
      <c r="AH18" s="31"/>
      <c r="AI18" s="31"/>
    </row>
    <row r="19" spans="1:35" ht="15.6" x14ac:dyDescent="0.3">
      <c r="A19" s="8">
        <f t="shared" si="0"/>
        <v>9</v>
      </c>
      <c r="B19" s="41" t="s">
        <v>123</v>
      </c>
      <c r="C19" s="48">
        <v>20</v>
      </c>
      <c r="D19" s="48">
        <v>45</v>
      </c>
      <c r="E19" s="48">
        <v>90</v>
      </c>
      <c r="F19" s="9">
        <v>20</v>
      </c>
      <c r="G19" s="51">
        <v>45</v>
      </c>
      <c r="H19" s="12">
        <v>60</v>
      </c>
      <c r="I19" s="116">
        <v>25</v>
      </c>
      <c r="J19" s="214">
        <v>48</v>
      </c>
      <c r="K19" s="12">
        <v>88</v>
      </c>
      <c r="L19" s="116">
        <v>25</v>
      </c>
      <c r="M19" s="202">
        <v>50</v>
      </c>
      <c r="N19" s="233">
        <v>70</v>
      </c>
      <c r="O19" s="9"/>
      <c r="P19" s="28"/>
      <c r="Q19" s="28">
        <v>65</v>
      </c>
      <c r="R19" s="130">
        <v>18</v>
      </c>
      <c r="S19" s="169">
        <v>25</v>
      </c>
      <c r="T19" s="28"/>
      <c r="U19" s="116">
        <v>18</v>
      </c>
      <c r="V19" s="170">
        <v>23</v>
      </c>
      <c r="W19" s="28"/>
      <c r="X19" s="9">
        <v>20</v>
      </c>
      <c r="Y19" s="197">
        <v>40</v>
      </c>
      <c r="Z19" s="28"/>
      <c r="AA19" s="116">
        <v>18</v>
      </c>
      <c r="AB19" s="186">
        <v>36</v>
      </c>
      <c r="AC19" s="48"/>
      <c r="AD19" s="30">
        <f t="shared" si="1"/>
        <v>20.5</v>
      </c>
      <c r="AE19" s="30">
        <f t="shared" si="2"/>
        <v>39</v>
      </c>
      <c r="AF19" s="48"/>
      <c r="AG19" s="31"/>
      <c r="AH19" s="31"/>
      <c r="AI19" s="31"/>
    </row>
    <row r="20" spans="1:35" ht="15.6" x14ac:dyDescent="0.3">
      <c r="A20" s="8">
        <f t="shared" si="0"/>
        <v>10</v>
      </c>
      <c r="B20" s="41" t="s">
        <v>124</v>
      </c>
      <c r="C20" s="48">
        <v>18</v>
      </c>
      <c r="D20" s="48">
        <v>36</v>
      </c>
      <c r="E20" s="48">
        <v>90</v>
      </c>
      <c r="F20" s="9">
        <v>25</v>
      </c>
      <c r="G20" s="51">
        <v>50</v>
      </c>
      <c r="H20" s="12">
        <v>80</v>
      </c>
      <c r="I20" s="116">
        <v>25</v>
      </c>
      <c r="J20" s="214">
        <v>47</v>
      </c>
      <c r="K20" s="12">
        <v>87</v>
      </c>
      <c r="L20" s="116">
        <v>25</v>
      </c>
      <c r="M20" s="202">
        <v>50</v>
      </c>
      <c r="N20" s="233">
        <v>70</v>
      </c>
      <c r="O20" s="9"/>
      <c r="P20" s="28"/>
      <c r="Q20" s="28">
        <v>75</v>
      </c>
      <c r="R20" s="130">
        <v>15</v>
      </c>
      <c r="S20" s="169">
        <v>35</v>
      </c>
      <c r="T20" s="28"/>
      <c r="U20" s="116">
        <v>15</v>
      </c>
      <c r="V20" s="170">
        <v>35</v>
      </c>
      <c r="W20" s="28"/>
      <c r="X20" s="9">
        <v>5</v>
      </c>
      <c r="Y20" s="197">
        <v>50</v>
      </c>
      <c r="Z20" s="28"/>
      <c r="AA20" s="116">
        <v>18</v>
      </c>
      <c r="AB20" s="186">
        <v>36</v>
      </c>
      <c r="AC20" s="48"/>
      <c r="AD20" s="30">
        <f t="shared" si="1"/>
        <v>18.3</v>
      </c>
      <c r="AE20" s="30">
        <f t="shared" si="2"/>
        <v>42.4</v>
      </c>
      <c r="AF20" s="48"/>
      <c r="AG20" s="31"/>
      <c r="AH20" s="31"/>
      <c r="AI20" s="31"/>
    </row>
    <row r="21" spans="1:35" ht="15.6" x14ac:dyDescent="0.3">
      <c r="A21" s="8">
        <f t="shared" si="0"/>
        <v>11</v>
      </c>
      <c r="B21" s="41" t="s">
        <v>125</v>
      </c>
      <c r="C21" s="48">
        <v>5</v>
      </c>
      <c r="D21" s="48">
        <v>30</v>
      </c>
      <c r="E21" s="48">
        <v>60</v>
      </c>
      <c r="F21" s="9">
        <v>5</v>
      </c>
      <c r="G21" s="51">
        <v>25</v>
      </c>
      <c r="H21" s="361">
        <v>40</v>
      </c>
      <c r="I21" s="116">
        <v>25</v>
      </c>
      <c r="J21" s="214">
        <v>45</v>
      </c>
      <c r="K21" s="12">
        <v>85</v>
      </c>
      <c r="L21" s="116">
        <v>25</v>
      </c>
      <c r="M21" s="202">
        <v>50</v>
      </c>
      <c r="N21" s="233">
        <v>70</v>
      </c>
      <c r="O21" s="9"/>
      <c r="P21" s="28"/>
      <c r="Q21" s="28">
        <v>65</v>
      </c>
      <c r="R21" s="130">
        <v>15</v>
      </c>
      <c r="S21" s="169">
        <v>15</v>
      </c>
      <c r="T21" s="28"/>
      <c r="U21" s="116">
        <v>15</v>
      </c>
      <c r="V21" s="170">
        <v>15</v>
      </c>
      <c r="W21" s="28"/>
      <c r="X21" s="9">
        <v>5</v>
      </c>
      <c r="Y21" s="197">
        <v>10</v>
      </c>
      <c r="Z21" s="28"/>
      <c r="AA21" s="116">
        <v>18</v>
      </c>
      <c r="AB21" s="186">
        <v>36</v>
      </c>
      <c r="AC21" s="48"/>
      <c r="AD21" s="30">
        <f t="shared" si="1"/>
        <v>14.1</v>
      </c>
      <c r="AE21" s="30">
        <f t="shared" si="2"/>
        <v>28.3</v>
      </c>
      <c r="AF21" s="48"/>
      <c r="AG21" s="31"/>
      <c r="AH21" s="31"/>
      <c r="AI21" s="31"/>
    </row>
    <row r="22" spans="1:35" ht="15.6" x14ac:dyDescent="0.3">
      <c r="A22" s="8">
        <f t="shared" si="0"/>
        <v>12</v>
      </c>
      <c r="B22" s="58" t="s">
        <v>126</v>
      </c>
      <c r="C22" s="48">
        <v>20</v>
      </c>
      <c r="D22" s="48">
        <v>40</v>
      </c>
      <c r="E22" s="48">
        <v>80</v>
      </c>
      <c r="F22" s="9">
        <v>25</v>
      </c>
      <c r="G22" s="176">
        <v>50</v>
      </c>
      <c r="H22" s="12">
        <v>80</v>
      </c>
      <c r="I22" s="116">
        <v>25</v>
      </c>
      <c r="J22" s="214">
        <v>48</v>
      </c>
      <c r="K22" s="12">
        <v>88</v>
      </c>
      <c r="L22" s="116">
        <v>25</v>
      </c>
      <c r="M22" s="202">
        <v>50</v>
      </c>
      <c r="N22" s="233">
        <v>70</v>
      </c>
      <c r="O22" s="9"/>
      <c r="P22" s="28"/>
      <c r="Q22" s="28">
        <v>65</v>
      </c>
      <c r="R22" s="130">
        <v>15</v>
      </c>
      <c r="S22" s="169">
        <v>30</v>
      </c>
      <c r="T22" s="28"/>
      <c r="U22" s="116">
        <v>15</v>
      </c>
      <c r="V22" s="170">
        <v>20</v>
      </c>
      <c r="W22" s="28"/>
      <c r="X22" s="9">
        <v>15</v>
      </c>
      <c r="Y22" s="197">
        <v>40</v>
      </c>
      <c r="Z22" s="28"/>
      <c r="AA22" s="9">
        <v>18</v>
      </c>
      <c r="AB22" s="186">
        <v>36</v>
      </c>
      <c r="AC22" s="48"/>
      <c r="AD22" s="30">
        <f t="shared" si="1"/>
        <v>19.8</v>
      </c>
      <c r="AE22" s="30">
        <f t="shared" si="2"/>
        <v>39.299999999999997</v>
      </c>
      <c r="AF22" s="48"/>
      <c r="AG22" s="31"/>
      <c r="AH22" s="31"/>
      <c r="AI22" s="31"/>
    </row>
    <row r="23" spans="1:35" ht="30.6" customHeight="1" x14ac:dyDescent="0.3">
      <c r="A23" s="547" t="s">
        <v>10</v>
      </c>
      <c r="B23" s="548"/>
      <c r="C23" s="47"/>
      <c r="D23" s="47"/>
      <c r="E23" s="4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47"/>
      <c r="AB23" s="47"/>
      <c r="AC23" s="47"/>
      <c r="AD23" s="14"/>
      <c r="AE23" s="14"/>
      <c r="AF23" s="14"/>
    </row>
    <row r="24" spans="1:35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</row>
    <row r="25" spans="1:35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</row>
    <row r="26" spans="1:35" x14ac:dyDescent="0.3">
      <c r="A26" s="3"/>
      <c r="B26" s="6"/>
      <c r="C26" s="3"/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13</v>
      </c>
      <c r="R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</row>
    <row r="27" spans="1:35" x14ac:dyDescent="0.3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</row>
  </sheetData>
  <protectedRanges>
    <protectedRange sqref="B11:B22" name="Диапазон1_1"/>
  </protectedRanges>
  <sortState ref="B11:B22">
    <sortCondition ref="B11"/>
  </sortState>
  <mergeCells count="27">
    <mergeCell ref="C9:E9"/>
    <mergeCell ref="C8:E8"/>
    <mergeCell ref="L8:N8"/>
    <mergeCell ref="AA8:AC8"/>
    <mergeCell ref="A1:AF1"/>
    <mergeCell ref="A2:AF2"/>
    <mergeCell ref="A3:L3"/>
    <mergeCell ref="A4:L4"/>
    <mergeCell ref="A5:L5"/>
    <mergeCell ref="U8:W8"/>
    <mergeCell ref="U9:W9"/>
    <mergeCell ref="A23:B23"/>
    <mergeCell ref="AD8:AF9"/>
    <mergeCell ref="F9:H9"/>
    <mergeCell ref="I9:K9"/>
    <mergeCell ref="L9:N9"/>
    <mergeCell ref="O9:Q9"/>
    <mergeCell ref="R9:T9"/>
    <mergeCell ref="X9:Z9"/>
    <mergeCell ref="O8:Q8"/>
    <mergeCell ref="R8:T8"/>
    <mergeCell ref="X8:Z8"/>
    <mergeCell ref="A8:A9"/>
    <mergeCell ref="B8:B9"/>
    <mergeCell ref="F8:H8"/>
    <mergeCell ref="AA9:AC9"/>
    <mergeCell ref="I8:K8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view="pageBreakPreview" zoomScale="91" zoomScaleNormal="100" zoomScaleSheetLayoutView="91" workbookViewId="0">
      <selection activeCell="AJ11" sqref="AJ11"/>
    </sheetView>
  </sheetViews>
  <sheetFormatPr defaultRowHeight="14.4" x14ac:dyDescent="0.3"/>
  <cols>
    <col min="1" max="1" width="3.44140625" customWidth="1"/>
    <col min="2" max="2" width="30.5546875" customWidth="1"/>
    <col min="3" max="3" width="4.44140625" customWidth="1"/>
    <col min="4" max="6" width="4.33203125" customWidth="1"/>
    <col min="7" max="7" width="4.44140625" customWidth="1"/>
    <col min="8" max="8" width="4" customWidth="1"/>
    <col min="9" max="9" width="4.33203125" customWidth="1"/>
    <col min="10" max="10" width="4.44140625" customWidth="1"/>
    <col min="11" max="11" width="4" customWidth="1"/>
    <col min="12" max="12" width="4.6640625" customWidth="1"/>
    <col min="13" max="14" width="4.109375" customWidth="1"/>
    <col min="15" max="15" width="4.33203125" customWidth="1"/>
    <col min="16" max="16" width="4.5546875" customWidth="1"/>
    <col min="17" max="17" width="4.88671875" customWidth="1"/>
    <col min="18" max="20" width="4.6640625" customWidth="1"/>
    <col min="21" max="21" width="4.77734375" bestFit="1" customWidth="1"/>
    <col min="22" max="22" width="4.33203125" customWidth="1"/>
    <col min="23" max="24" width="4.5546875" customWidth="1"/>
    <col min="25" max="25" width="4.44140625" customWidth="1"/>
    <col min="26" max="26" width="4" customWidth="1"/>
    <col min="27" max="27" width="5.109375" customWidth="1"/>
    <col min="28" max="28" width="4.5546875" customWidth="1"/>
    <col min="29" max="29" width="4.44140625" customWidth="1"/>
    <col min="30" max="30" width="5" customWidth="1"/>
    <col min="31" max="31" width="4.6640625" customWidth="1"/>
    <col min="32" max="32" width="4.77734375" customWidth="1"/>
    <col min="33" max="33" width="5.44140625" customWidth="1"/>
    <col min="34" max="34" width="5.33203125" customWidth="1"/>
    <col min="35" max="35" width="5.6640625" customWidth="1"/>
  </cols>
  <sheetData>
    <row r="1" spans="1:35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</row>
    <row r="2" spans="1:35" ht="15.6" x14ac:dyDescent="0.3">
      <c r="A2" s="553" t="s">
        <v>737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</row>
    <row r="3" spans="1:35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5" ht="15.6" x14ac:dyDescent="0.3">
      <c r="A4" s="554" t="s">
        <v>26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231"/>
      <c r="Z4" s="231"/>
      <c r="AA4" s="231"/>
      <c r="AB4" s="231"/>
      <c r="AC4" s="231"/>
      <c r="AD4" s="231"/>
      <c r="AE4" s="231"/>
      <c r="AF4" s="231"/>
      <c r="AG4" s="4"/>
      <c r="AH4" s="4"/>
      <c r="AI4" s="4"/>
    </row>
    <row r="5" spans="1:35" ht="15.6" x14ac:dyDescent="0.3">
      <c r="A5" s="554" t="s">
        <v>784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231"/>
      <c r="Z5" s="231"/>
      <c r="AA5" s="231"/>
      <c r="AB5" s="231"/>
      <c r="AC5" s="231"/>
      <c r="AD5" s="231"/>
      <c r="AE5" s="231"/>
      <c r="AF5" s="231"/>
      <c r="AG5" s="4"/>
      <c r="AH5" s="4"/>
      <c r="AI5" s="4"/>
    </row>
    <row r="6" spans="1:35" ht="15.6" x14ac:dyDescent="0.3">
      <c r="A6" s="440" t="s">
        <v>740</v>
      </c>
      <c r="B6" s="440"/>
      <c r="C6" s="440"/>
      <c r="D6" s="440"/>
      <c r="E6" s="440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440"/>
      <c r="V6" s="440"/>
      <c r="W6" s="440"/>
      <c r="X6" s="440"/>
      <c r="Y6" s="231"/>
      <c r="Z6" s="231"/>
      <c r="AA6" s="231"/>
      <c r="AB6" s="231"/>
      <c r="AC6" s="231"/>
      <c r="AD6" s="231"/>
      <c r="AE6" s="231"/>
      <c r="AF6" s="231"/>
      <c r="AG6" s="4"/>
      <c r="AH6" s="4"/>
      <c r="AI6" s="4"/>
    </row>
    <row r="7" spans="1:35" x14ac:dyDescent="0.3">
      <c r="A7" s="231"/>
      <c r="B7" s="6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4"/>
      <c r="AH7" s="4"/>
      <c r="AI7" s="4"/>
    </row>
    <row r="8" spans="1:35" ht="72.599999999999994" customHeight="1" x14ac:dyDescent="0.3">
      <c r="A8" s="549" t="s">
        <v>3</v>
      </c>
      <c r="B8" s="551" t="s">
        <v>4</v>
      </c>
      <c r="C8" s="616" t="s">
        <v>785</v>
      </c>
      <c r="D8" s="617"/>
      <c r="E8" s="618"/>
      <c r="F8" s="616" t="s">
        <v>786</v>
      </c>
      <c r="G8" s="617"/>
      <c r="H8" s="618"/>
      <c r="I8" s="616" t="s">
        <v>787</v>
      </c>
      <c r="J8" s="617"/>
      <c r="K8" s="618"/>
      <c r="L8" s="580" t="s">
        <v>764</v>
      </c>
      <c r="M8" s="581"/>
      <c r="N8" s="582"/>
      <c r="O8" s="583" t="s">
        <v>788</v>
      </c>
      <c r="P8" s="584"/>
      <c r="Q8" s="585"/>
      <c r="R8" s="583" t="s">
        <v>645</v>
      </c>
      <c r="S8" s="584"/>
      <c r="T8" s="585"/>
      <c r="U8" s="583" t="s">
        <v>765</v>
      </c>
      <c r="V8" s="584"/>
      <c r="W8" s="585"/>
      <c r="X8" s="586" t="s">
        <v>789</v>
      </c>
      <c r="Y8" s="587"/>
      <c r="Z8" s="588"/>
      <c r="AA8" s="586" t="s">
        <v>790</v>
      </c>
      <c r="AB8" s="587"/>
      <c r="AC8" s="588"/>
      <c r="AD8" s="586" t="s">
        <v>769</v>
      </c>
      <c r="AE8" s="587"/>
      <c r="AF8" s="588"/>
      <c r="AG8" s="555" t="s">
        <v>5</v>
      </c>
      <c r="AH8" s="556"/>
      <c r="AI8" s="557"/>
    </row>
    <row r="9" spans="1:35" ht="20.399999999999999" customHeight="1" x14ac:dyDescent="0.3">
      <c r="A9" s="550"/>
      <c r="B9" s="552"/>
      <c r="C9" s="616" t="s">
        <v>337</v>
      </c>
      <c r="D9" s="617"/>
      <c r="E9" s="618"/>
      <c r="F9" s="583" t="s">
        <v>770</v>
      </c>
      <c r="G9" s="584"/>
      <c r="H9" s="585"/>
      <c r="I9" s="583" t="s">
        <v>752</v>
      </c>
      <c r="J9" s="584"/>
      <c r="K9" s="585"/>
      <c r="L9" s="619" t="s">
        <v>771</v>
      </c>
      <c r="M9" s="620"/>
      <c r="N9" s="621"/>
      <c r="O9" s="583" t="s">
        <v>749</v>
      </c>
      <c r="P9" s="584"/>
      <c r="Q9" s="585"/>
      <c r="R9" s="616" t="s">
        <v>344</v>
      </c>
      <c r="S9" s="622"/>
      <c r="T9" s="623"/>
      <c r="U9" s="583" t="s">
        <v>772</v>
      </c>
      <c r="V9" s="584"/>
      <c r="W9" s="585"/>
      <c r="X9" s="586" t="s">
        <v>329</v>
      </c>
      <c r="Y9" s="587"/>
      <c r="Z9" s="588"/>
      <c r="AA9" s="586" t="s">
        <v>630</v>
      </c>
      <c r="AB9" s="587"/>
      <c r="AC9" s="588"/>
      <c r="AD9" s="624" t="s">
        <v>791</v>
      </c>
      <c r="AE9" s="625"/>
      <c r="AF9" s="626"/>
      <c r="AG9" s="558"/>
      <c r="AH9" s="559"/>
      <c r="AI9" s="560"/>
    </row>
    <row r="10" spans="1:35" ht="62.4" customHeight="1" x14ac:dyDescent="0.3">
      <c r="A10" s="441"/>
      <c r="B10" s="441"/>
      <c r="C10" s="441" t="s">
        <v>6</v>
      </c>
      <c r="D10" s="441" t="s">
        <v>20</v>
      </c>
      <c r="E10" s="441" t="s">
        <v>8</v>
      </c>
      <c r="F10" s="441" t="s">
        <v>6</v>
      </c>
      <c r="G10" s="441" t="s">
        <v>20</v>
      </c>
      <c r="H10" s="441" t="s">
        <v>8</v>
      </c>
      <c r="I10" s="441" t="s">
        <v>6</v>
      </c>
      <c r="J10" s="441" t="s">
        <v>20</v>
      </c>
      <c r="K10" s="441" t="s">
        <v>8</v>
      </c>
      <c r="L10" s="441" t="s">
        <v>21</v>
      </c>
      <c r="M10" s="441" t="s">
        <v>22</v>
      </c>
      <c r="N10" s="441" t="s">
        <v>8</v>
      </c>
      <c r="O10" s="441" t="s">
        <v>21</v>
      </c>
      <c r="P10" s="441" t="s">
        <v>22</v>
      </c>
      <c r="Q10" s="441" t="s">
        <v>8</v>
      </c>
      <c r="R10" s="441" t="s">
        <v>21</v>
      </c>
      <c r="S10" s="441" t="s">
        <v>22</v>
      </c>
      <c r="T10" s="441" t="s">
        <v>8</v>
      </c>
      <c r="U10" s="441" t="s">
        <v>21</v>
      </c>
      <c r="V10" s="441" t="s">
        <v>22</v>
      </c>
      <c r="W10" s="441" t="s">
        <v>8</v>
      </c>
      <c r="X10" s="441" t="s">
        <v>6</v>
      </c>
      <c r="Y10" s="441" t="s">
        <v>20</v>
      </c>
      <c r="Z10" s="441" t="s">
        <v>9</v>
      </c>
      <c r="AA10" s="441" t="s">
        <v>6</v>
      </c>
      <c r="AB10" s="441" t="s">
        <v>20</v>
      </c>
      <c r="AC10" s="441" t="s">
        <v>9</v>
      </c>
      <c r="AD10" s="441" t="s">
        <v>6</v>
      </c>
      <c r="AE10" s="441" t="s">
        <v>20</v>
      </c>
      <c r="AF10" s="441" t="s">
        <v>9</v>
      </c>
      <c r="AG10" s="441" t="s">
        <v>6</v>
      </c>
      <c r="AH10" s="441" t="s">
        <v>20</v>
      </c>
      <c r="AI10" s="441" t="s">
        <v>9</v>
      </c>
    </row>
    <row r="11" spans="1:35" x14ac:dyDescent="0.3">
      <c r="A11" s="8">
        <v>1</v>
      </c>
      <c r="B11" s="627" t="s">
        <v>792</v>
      </c>
      <c r="C11" s="634">
        <v>25</v>
      </c>
      <c r="D11" s="634">
        <v>45</v>
      </c>
      <c r="E11" s="634">
        <v>65</v>
      </c>
      <c r="F11" s="233">
        <v>24</v>
      </c>
      <c r="G11" s="634">
        <v>50</v>
      </c>
      <c r="H11" s="634">
        <v>98</v>
      </c>
      <c r="I11" s="232">
        <v>25</v>
      </c>
      <c r="J11" s="634">
        <v>50</v>
      </c>
      <c r="K11" s="634">
        <v>90</v>
      </c>
      <c r="L11" s="628">
        <v>18</v>
      </c>
      <c r="M11" s="634">
        <v>39</v>
      </c>
      <c r="N11" s="634">
        <v>63</v>
      </c>
      <c r="O11" s="634">
        <v>23.5</v>
      </c>
      <c r="P11" s="634">
        <v>47.5</v>
      </c>
      <c r="Q11" s="634">
        <v>64.5</v>
      </c>
      <c r="R11" s="634">
        <v>25</v>
      </c>
      <c r="S11" s="634">
        <v>50</v>
      </c>
      <c r="T11" s="634">
        <v>95</v>
      </c>
      <c r="U11" s="634">
        <v>21</v>
      </c>
      <c r="V11" s="635">
        <v>46</v>
      </c>
      <c r="W11" s="634">
        <v>70</v>
      </c>
      <c r="X11" s="634">
        <v>25</v>
      </c>
      <c r="Y11" s="634">
        <v>50</v>
      </c>
      <c r="Z11" s="634">
        <v>67.5</v>
      </c>
      <c r="AA11" s="636">
        <v>20</v>
      </c>
      <c r="AB11" s="318">
        <v>38</v>
      </c>
      <c r="AC11" s="634">
        <v>68</v>
      </c>
      <c r="AD11" s="634">
        <v>12</v>
      </c>
      <c r="AE11" s="634">
        <v>26</v>
      </c>
      <c r="AF11" s="634">
        <v>60</v>
      </c>
      <c r="AG11" s="637">
        <f>ROUND((C11+F11+I11+L11+O11+R11+U11+X11+AA11+AD11)/10,1)</f>
        <v>21.9</v>
      </c>
      <c r="AH11" s="637">
        <f>ROUND((D11+G11+J11+M11+P11+S11+V11+Y11+AB11+AE11)/10,1)</f>
        <v>44.2</v>
      </c>
      <c r="AI11" s="637">
        <f>ROUND((E11+H11+K11+N11+Q11+T11+W11+Z11+AC11+AF11)/10,1)</f>
        <v>74.099999999999994</v>
      </c>
    </row>
    <row r="12" spans="1:35" x14ac:dyDescent="0.3">
      <c r="A12" s="8">
        <v>2</v>
      </c>
      <c r="B12" s="608" t="s">
        <v>793</v>
      </c>
      <c r="C12" s="634">
        <v>20</v>
      </c>
      <c r="D12" s="634">
        <v>30</v>
      </c>
      <c r="E12" s="634">
        <v>60</v>
      </c>
      <c r="F12" s="233">
        <v>7.5</v>
      </c>
      <c r="G12" s="634">
        <v>12</v>
      </c>
      <c r="H12" s="638">
        <v>12</v>
      </c>
      <c r="I12" s="232">
        <v>0</v>
      </c>
      <c r="J12" s="634">
        <v>25</v>
      </c>
      <c r="K12" s="638">
        <v>25</v>
      </c>
      <c r="L12" s="628">
        <v>22</v>
      </c>
      <c r="M12" s="634">
        <v>35</v>
      </c>
      <c r="N12" s="634">
        <v>61</v>
      </c>
      <c r="O12" s="634">
        <v>13.5</v>
      </c>
      <c r="P12" s="634">
        <v>18.5</v>
      </c>
      <c r="Q12" s="634">
        <v>60</v>
      </c>
      <c r="R12" s="634">
        <v>25</v>
      </c>
      <c r="S12" s="634">
        <v>50</v>
      </c>
      <c r="T12" s="634">
        <v>95</v>
      </c>
      <c r="U12" s="634">
        <v>25</v>
      </c>
      <c r="V12" s="635">
        <v>40</v>
      </c>
      <c r="W12" s="634">
        <v>60</v>
      </c>
      <c r="X12" s="634">
        <v>22</v>
      </c>
      <c r="Y12" s="634">
        <v>33.5</v>
      </c>
      <c r="Z12" s="634">
        <v>45</v>
      </c>
      <c r="AA12" s="636">
        <v>9</v>
      </c>
      <c r="AB12" s="318">
        <v>13</v>
      </c>
      <c r="AC12" s="634">
        <v>45</v>
      </c>
      <c r="AD12" s="634">
        <v>7.5</v>
      </c>
      <c r="AE12" s="634">
        <v>18.25</v>
      </c>
      <c r="AF12" s="639">
        <v>18.3</v>
      </c>
      <c r="AG12" s="637">
        <f t="shared" ref="AG12:AI20" si="0">ROUND((C12+F12+I12+L12+O12+R12+U12+X12+AA12+AD12)/10,1)</f>
        <v>15.2</v>
      </c>
      <c r="AH12" s="637">
        <f t="shared" si="0"/>
        <v>27.5</v>
      </c>
      <c r="AI12" s="637">
        <f t="shared" si="0"/>
        <v>48.1</v>
      </c>
    </row>
    <row r="13" spans="1:35" x14ac:dyDescent="0.3">
      <c r="A13" s="8">
        <v>3</v>
      </c>
      <c r="B13" s="608" t="s">
        <v>794</v>
      </c>
      <c r="C13" s="634">
        <v>25</v>
      </c>
      <c r="D13" s="634">
        <v>45</v>
      </c>
      <c r="E13" s="634">
        <v>65</v>
      </c>
      <c r="F13" s="233">
        <v>24</v>
      </c>
      <c r="G13" s="634">
        <v>50</v>
      </c>
      <c r="H13" s="634">
        <v>100</v>
      </c>
      <c r="I13" s="232">
        <v>25</v>
      </c>
      <c r="J13" s="634">
        <v>35</v>
      </c>
      <c r="K13" s="634">
        <v>75</v>
      </c>
      <c r="L13" s="628">
        <v>21</v>
      </c>
      <c r="M13" s="634">
        <v>39</v>
      </c>
      <c r="N13" s="634">
        <v>67</v>
      </c>
      <c r="O13" s="634">
        <v>23</v>
      </c>
      <c r="P13" s="634">
        <v>48</v>
      </c>
      <c r="Q13" s="634">
        <v>100</v>
      </c>
      <c r="R13" s="634">
        <v>25</v>
      </c>
      <c r="S13" s="634">
        <v>50</v>
      </c>
      <c r="T13" s="634">
        <v>95</v>
      </c>
      <c r="U13" s="634">
        <v>25</v>
      </c>
      <c r="V13" s="635">
        <v>50</v>
      </c>
      <c r="W13" s="634">
        <v>75</v>
      </c>
      <c r="X13" s="634">
        <v>21</v>
      </c>
      <c r="Y13" s="634">
        <v>46</v>
      </c>
      <c r="Z13" s="634">
        <v>57.5</v>
      </c>
      <c r="AA13" s="636">
        <v>12</v>
      </c>
      <c r="AB13" s="318">
        <v>31</v>
      </c>
      <c r="AC13" s="634">
        <v>61</v>
      </c>
      <c r="AD13" s="634">
        <v>18</v>
      </c>
      <c r="AE13" s="634">
        <v>31</v>
      </c>
      <c r="AF13" s="634">
        <v>65</v>
      </c>
      <c r="AG13" s="637">
        <f t="shared" si="0"/>
        <v>21.9</v>
      </c>
      <c r="AH13" s="637">
        <f t="shared" si="0"/>
        <v>42.5</v>
      </c>
      <c r="AI13" s="637">
        <f t="shared" si="0"/>
        <v>76.099999999999994</v>
      </c>
    </row>
    <row r="14" spans="1:35" x14ac:dyDescent="0.3">
      <c r="A14" s="8">
        <v>4</v>
      </c>
      <c r="B14" s="608" t="s">
        <v>795</v>
      </c>
      <c r="C14" s="634">
        <v>25</v>
      </c>
      <c r="D14" s="634">
        <v>45</v>
      </c>
      <c r="E14" s="634">
        <v>65</v>
      </c>
      <c r="F14" s="233">
        <v>25</v>
      </c>
      <c r="G14" s="634">
        <v>50</v>
      </c>
      <c r="H14" s="634">
        <v>75</v>
      </c>
      <c r="I14" s="232">
        <v>25</v>
      </c>
      <c r="J14" s="634">
        <v>50</v>
      </c>
      <c r="K14" s="634">
        <v>90</v>
      </c>
      <c r="L14" s="628">
        <v>22</v>
      </c>
      <c r="M14" s="634">
        <v>47</v>
      </c>
      <c r="N14" s="634">
        <v>68</v>
      </c>
      <c r="O14" s="634">
        <v>23</v>
      </c>
      <c r="P14" s="634">
        <v>45</v>
      </c>
      <c r="Q14" s="634">
        <v>90.5</v>
      </c>
      <c r="R14" s="634">
        <v>25</v>
      </c>
      <c r="S14" s="634">
        <v>50</v>
      </c>
      <c r="T14" s="634">
        <v>95</v>
      </c>
      <c r="U14" s="634">
        <v>25</v>
      </c>
      <c r="V14" s="635">
        <v>50</v>
      </c>
      <c r="W14" s="634">
        <v>75</v>
      </c>
      <c r="X14" s="634">
        <v>25</v>
      </c>
      <c r="Y14" s="634">
        <v>50</v>
      </c>
      <c r="Z14" s="634">
        <v>67</v>
      </c>
      <c r="AA14" s="636">
        <v>21</v>
      </c>
      <c r="AB14" s="318">
        <v>36</v>
      </c>
      <c r="AC14" s="634">
        <v>67</v>
      </c>
      <c r="AD14" s="634">
        <v>11</v>
      </c>
      <c r="AE14" s="634">
        <v>25</v>
      </c>
      <c r="AF14" s="634">
        <v>55</v>
      </c>
      <c r="AG14" s="637">
        <f t="shared" si="0"/>
        <v>22.7</v>
      </c>
      <c r="AH14" s="637">
        <f t="shared" si="0"/>
        <v>44.8</v>
      </c>
      <c r="AI14" s="637">
        <f t="shared" si="0"/>
        <v>74.8</v>
      </c>
    </row>
    <row r="15" spans="1:35" x14ac:dyDescent="0.3">
      <c r="A15" s="8">
        <v>5</v>
      </c>
      <c r="B15" s="608" t="s">
        <v>796</v>
      </c>
      <c r="C15" s="634">
        <v>25</v>
      </c>
      <c r="D15" s="634">
        <v>45</v>
      </c>
      <c r="E15" s="634">
        <v>65</v>
      </c>
      <c r="F15" s="233">
        <v>25</v>
      </c>
      <c r="G15" s="634">
        <v>50</v>
      </c>
      <c r="H15" s="634">
        <v>75.5</v>
      </c>
      <c r="I15" s="232">
        <v>25</v>
      </c>
      <c r="J15" s="634">
        <v>40</v>
      </c>
      <c r="K15" s="634">
        <v>80</v>
      </c>
      <c r="L15" s="628">
        <v>20</v>
      </c>
      <c r="M15" s="634">
        <v>40</v>
      </c>
      <c r="N15" s="634">
        <v>68</v>
      </c>
      <c r="O15" s="634">
        <v>22</v>
      </c>
      <c r="P15" s="634">
        <v>45.5</v>
      </c>
      <c r="Q15" s="634">
        <v>93.5</v>
      </c>
      <c r="R15" s="634">
        <v>25</v>
      </c>
      <c r="S15" s="634">
        <v>50</v>
      </c>
      <c r="T15" s="634">
        <v>95</v>
      </c>
      <c r="U15" s="634">
        <v>21</v>
      </c>
      <c r="V15" s="635">
        <v>46</v>
      </c>
      <c r="W15" s="634">
        <v>70</v>
      </c>
      <c r="X15" s="634">
        <v>22</v>
      </c>
      <c r="Y15" s="634">
        <v>50</v>
      </c>
      <c r="Z15" s="634">
        <v>63</v>
      </c>
      <c r="AA15" s="636">
        <v>18</v>
      </c>
      <c r="AB15" s="318">
        <v>35</v>
      </c>
      <c r="AC15" s="634">
        <v>65</v>
      </c>
      <c r="AD15" s="634">
        <v>10</v>
      </c>
      <c r="AE15" s="634">
        <v>28</v>
      </c>
      <c r="AF15" s="634">
        <v>59</v>
      </c>
      <c r="AG15" s="637">
        <f t="shared" si="0"/>
        <v>21.3</v>
      </c>
      <c r="AH15" s="637">
        <f t="shared" si="0"/>
        <v>43</v>
      </c>
      <c r="AI15" s="637">
        <f t="shared" si="0"/>
        <v>73.400000000000006</v>
      </c>
    </row>
    <row r="16" spans="1:35" x14ac:dyDescent="0.3">
      <c r="A16" s="8">
        <v>6</v>
      </c>
      <c r="B16" s="608" t="s">
        <v>797</v>
      </c>
      <c r="C16" s="634">
        <v>25</v>
      </c>
      <c r="D16" s="634">
        <v>45</v>
      </c>
      <c r="E16" s="634">
        <v>65</v>
      </c>
      <c r="F16" s="233">
        <v>25</v>
      </c>
      <c r="G16" s="634">
        <v>50</v>
      </c>
      <c r="H16" s="634">
        <v>76.5</v>
      </c>
      <c r="I16" s="232">
        <v>25</v>
      </c>
      <c r="J16" s="634">
        <v>45</v>
      </c>
      <c r="K16" s="634">
        <v>85</v>
      </c>
      <c r="L16" s="628">
        <v>21</v>
      </c>
      <c r="M16" s="634">
        <v>42</v>
      </c>
      <c r="N16" s="634">
        <v>66</v>
      </c>
      <c r="O16" s="634">
        <v>21.5</v>
      </c>
      <c r="P16" s="634">
        <v>46</v>
      </c>
      <c r="Q16" s="634">
        <v>100</v>
      </c>
      <c r="R16" s="634">
        <v>25</v>
      </c>
      <c r="S16" s="634">
        <v>50</v>
      </c>
      <c r="T16" s="634">
        <v>95</v>
      </c>
      <c r="U16" s="634">
        <v>21</v>
      </c>
      <c r="V16" s="635">
        <v>46</v>
      </c>
      <c r="W16" s="634">
        <v>75</v>
      </c>
      <c r="X16" s="634">
        <v>22</v>
      </c>
      <c r="Y16" s="634">
        <v>49.5</v>
      </c>
      <c r="Z16" s="634">
        <v>58.5</v>
      </c>
      <c r="AA16" s="636">
        <v>19</v>
      </c>
      <c r="AB16" s="318">
        <v>36</v>
      </c>
      <c r="AC16" s="634">
        <v>66</v>
      </c>
      <c r="AD16" s="634">
        <v>13</v>
      </c>
      <c r="AE16" s="634">
        <v>25</v>
      </c>
      <c r="AF16" s="634">
        <v>52</v>
      </c>
      <c r="AG16" s="637">
        <f t="shared" si="0"/>
        <v>21.8</v>
      </c>
      <c r="AH16" s="637">
        <f t="shared" si="0"/>
        <v>43.5</v>
      </c>
      <c r="AI16" s="637">
        <f t="shared" si="0"/>
        <v>73.900000000000006</v>
      </c>
    </row>
    <row r="17" spans="1:35" x14ac:dyDescent="0.3">
      <c r="A17" s="8">
        <v>7</v>
      </c>
      <c r="B17" s="608" t="s">
        <v>798</v>
      </c>
      <c r="C17" s="634">
        <v>25</v>
      </c>
      <c r="D17" s="634">
        <v>45</v>
      </c>
      <c r="E17" s="634">
        <v>65</v>
      </c>
      <c r="F17" s="233">
        <v>24</v>
      </c>
      <c r="G17" s="634">
        <v>50</v>
      </c>
      <c r="H17" s="634">
        <v>100</v>
      </c>
      <c r="I17" s="232">
        <v>25</v>
      </c>
      <c r="J17" s="634">
        <v>50</v>
      </c>
      <c r="K17" s="634">
        <v>90</v>
      </c>
      <c r="L17" s="628">
        <v>24</v>
      </c>
      <c r="M17" s="634">
        <v>50</v>
      </c>
      <c r="N17" s="634">
        <v>72</v>
      </c>
      <c r="O17" s="634">
        <v>22.5</v>
      </c>
      <c r="P17" s="634">
        <v>44.5</v>
      </c>
      <c r="Q17" s="634">
        <v>85.5</v>
      </c>
      <c r="R17" s="634">
        <v>25</v>
      </c>
      <c r="S17" s="634">
        <v>50</v>
      </c>
      <c r="T17" s="634">
        <v>95</v>
      </c>
      <c r="U17" s="634">
        <v>25</v>
      </c>
      <c r="V17" s="635">
        <v>50</v>
      </c>
      <c r="W17" s="634">
        <v>75</v>
      </c>
      <c r="X17" s="634">
        <v>21</v>
      </c>
      <c r="Y17" s="634">
        <v>43</v>
      </c>
      <c r="Z17" s="634">
        <v>57.5</v>
      </c>
      <c r="AA17" s="636">
        <v>18</v>
      </c>
      <c r="AB17" s="318">
        <v>30</v>
      </c>
      <c r="AC17" s="634">
        <v>60</v>
      </c>
      <c r="AD17" s="634">
        <v>12</v>
      </c>
      <c r="AE17" s="634">
        <v>28.5</v>
      </c>
      <c r="AF17" s="634">
        <v>55</v>
      </c>
      <c r="AG17" s="637">
        <f t="shared" si="0"/>
        <v>22.2</v>
      </c>
      <c r="AH17" s="637">
        <f t="shared" si="0"/>
        <v>44.1</v>
      </c>
      <c r="AI17" s="637">
        <f t="shared" si="0"/>
        <v>75.5</v>
      </c>
    </row>
    <row r="18" spans="1:35" x14ac:dyDescent="0.3">
      <c r="A18" s="8">
        <v>8</v>
      </c>
      <c r="B18" s="608" t="s">
        <v>799</v>
      </c>
      <c r="C18" s="634">
        <v>25</v>
      </c>
      <c r="D18" s="634">
        <v>45</v>
      </c>
      <c r="E18" s="634">
        <v>65</v>
      </c>
      <c r="F18" s="233">
        <v>25</v>
      </c>
      <c r="G18" s="634">
        <v>50</v>
      </c>
      <c r="H18" s="634">
        <v>100</v>
      </c>
      <c r="I18" s="232">
        <v>25</v>
      </c>
      <c r="J18" s="634">
        <v>45</v>
      </c>
      <c r="K18" s="634">
        <v>85</v>
      </c>
      <c r="L18" s="628">
        <v>22</v>
      </c>
      <c r="M18" s="634">
        <v>43</v>
      </c>
      <c r="N18" s="634">
        <v>60</v>
      </c>
      <c r="O18" s="634">
        <v>24</v>
      </c>
      <c r="P18" s="634">
        <v>45</v>
      </c>
      <c r="Q18" s="634">
        <v>98</v>
      </c>
      <c r="R18" s="634">
        <v>25</v>
      </c>
      <c r="S18" s="634">
        <v>50</v>
      </c>
      <c r="T18" s="634">
        <v>95</v>
      </c>
      <c r="U18" s="634">
        <v>25</v>
      </c>
      <c r="V18" s="635">
        <v>50</v>
      </c>
      <c r="W18" s="634">
        <v>75</v>
      </c>
      <c r="X18" s="634">
        <v>25</v>
      </c>
      <c r="Y18" s="634">
        <v>50</v>
      </c>
      <c r="Z18" s="634">
        <v>66</v>
      </c>
      <c r="AA18" s="636">
        <v>19</v>
      </c>
      <c r="AB18" s="318">
        <v>33</v>
      </c>
      <c r="AC18" s="634">
        <v>64</v>
      </c>
      <c r="AD18" s="634">
        <v>13</v>
      </c>
      <c r="AE18" s="634">
        <v>30</v>
      </c>
      <c r="AF18" s="634">
        <v>65</v>
      </c>
      <c r="AG18" s="637">
        <f t="shared" si="0"/>
        <v>22.8</v>
      </c>
      <c r="AH18" s="637">
        <f t="shared" si="0"/>
        <v>44.1</v>
      </c>
      <c r="AI18" s="637">
        <f t="shared" si="0"/>
        <v>77.3</v>
      </c>
    </row>
    <row r="19" spans="1:35" x14ac:dyDescent="0.3">
      <c r="A19" s="8">
        <v>9</v>
      </c>
      <c r="B19" s="608" t="s">
        <v>800</v>
      </c>
      <c r="C19" s="634">
        <v>25</v>
      </c>
      <c r="D19" s="634">
        <v>45</v>
      </c>
      <c r="E19" s="634">
        <v>65</v>
      </c>
      <c r="F19" s="233">
        <v>20</v>
      </c>
      <c r="G19" s="634">
        <v>49</v>
      </c>
      <c r="H19" s="634">
        <v>83</v>
      </c>
      <c r="I19" s="232">
        <v>25</v>
      </c>
      <c r="J19" s="634">
        <v>40</v>
      </c>
      <c r="K19" s="634">
        <v>80</v>
      </c>
      <c r="L19" s="628">
        <v>18</v>
      </c>
      <c r="M19" s="634">
        <v>36</v>
      </c>
      <c r="N19" s="634">
        <v>61</v>
      </c>
      <c r="O19" s="634">
        <v>19</v>
      </c>
      <c r="P19" s="634">
        <v>30.5</v>
      </c>
      <c r="Q19" s="634">
        <v>60</v>
      </c>
      <c r="R19" s="634">
        <v>25</v>
      </c>
      <c r="S19" s="634">
        <v>50</v>
      </c>
      <c r="T19" s="634">
        <v>95</v>
      </c>
      <c r="U19" s="634">
        <v>21</v>
      </c>
      <c r="V19" s="635">
        <v>37</v>
      </c>
      <c r="W19" s="634">
        <v>60</v>
      </c>
      <c r="X19" s="634">
        <v>25</v>
      </c>
      <c r="Y19" s="634">
        <v>46</v>
      </c>
      <c r="Z19" s="634">
        <v>55.5</v>
      </c>
      <c r="AA19" s="636">
        <v>16</v>
      </c>
      <c r="AB19" s="318">
        <v>29</v>
      </c>
      <c r="AC19" s="634">
        <v>59</v>
      </c>
      <c r="AD19" s="634">
        <v>8.3000000000000007</v>
      </c>
      <c r="AE19" s="634">
        <v>16.149999999999999</v>
      </c>
      <c r="AF19" s="634">
        <v>45</v>
      </c>
      <c r="AG19" s="637">
        <f t="shared" si="0"/>
        <v>20.2</v>
      </c>
      <c r="AH19" s="637">
        <f t="shared" si="0"/>
        <v>37.9</v>
      </c>
      <c r="AI19" s="637">
        <f t="shared" si="0"/>
        <v>66.400000000000006</v>
      </c>
    </row>
    <row r="20" spans="1:35" s="640" customFormat="1" x14ac:dyDescent="0.3">
      <c r="A20" s="8">
        <v>10</v>
      </c>
      <c r="B20" s="608" t="s">
        <v>801</v>
      </c>
      <c r="C20" s="634">
        <v>25</v>
      </c>
      <c r="D20" s="634">
        <v>45</v>
      </c>
      <c r="E20" s="634">
        <v>65</v>
      </c>
      <c r="F20" s="233">
        <v>25</v>
      </c>
      <c r="G20" s="634">
        <v>50</v>
      </c>
      <c r="H20" s="634">
        <v>72</v>
      </c>
      <c r="I20" s="232">
        <v>24</v>
      </c>
      <c r="J20" s="634">
        <v>34</v>
      </c>
      <c r="K20" s="634">
        <v>74</v>
      </c>
      <c r="L20" s="628">
        <v>19</v>
      </c>
      <c r="M20" s="634">
        <v>34</v>
      </c>
      <c r="N20" s="634">
        <v>62</v>
      </c>
      <c r="O20" s="634">
        <v>22.5</v>
      </c>
      <c r="P20" s="634">
        <v>42.5</v>
      </c>
      <c r="Q20" s="634">
        <v>84</v>
      </c>
      <c r="R20" s="634">
        <v>25</v>
      </c>
      <c r="S20" s="634">
        <v>50</v>
      </c>
      <c r="T20" s="634">
        <v>95</v>
      </c>
      <c r="U20" s="634">
        <v>21</v>
      </c>
      <c r="V20" s="635">
        <v>38</v>
      </c>
      <c r="W20" s="634">
        <v>60</v>
      </c>
      <c r="X20" s="634">
        <v>25</v>
      </c>
      <c r="Y20" s="634">
        <v>47</v>
      </c>
      <c r="Z20" s="634">
        <v>58.5</v>
      </c>
      <c r="AA20" s="636">
        <v>20</v>
      </c>
      <c r="AB20" s="318">
        <v>29</v>
      </c>
      <c r="AC20" s="634">
        <v>59</v>
      </c>
      <c r="AD20" s="634">
        <v>9.6</v>
      </c>
      <c r="AE20" s="634">
        <v>19.5</v>
      </c>
      <c r="AF20" s="634">
        <v>45</v>
      </c>
      <c r="AG20" s="637">
        <f t="shared" si="0"/>
        <v>21.6</v>
      </c>
      <c r="AH20" s="637">
        <f t="shared" si="0"/>
        <v>38.9</v>
      </c>
      <c r="AI20" s="637">
        <f t="shared" si="0"/>
        <v>67.5</v>
      </c>
    </row>
    <row r="21" spans="1:35" ht="30" customHeight="1" x14ac:dyDescent="0.3">
      <c r="A21" s="641" t="s">
        <v>10</v>
      </c>
      <c r="B21" s="64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</row>
    <row r="22" spans="1:35" x14ac:dyDescent="0.3">
      <c r="A22" s="231"/>
      <c r="B22" s="6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4"/>
      <c r="AH22" s="4"/>
      <c r="AI22" s="4"/>
    </row>
    <row r="23" spans="1:35" x14ac:dyDescent="0.3">
      <c r="A23" s="231"/>
      <c r="B23" s="6" t="s">
        <v>11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4"/>
      <c r="AH23" s="4"/>
      <c r="AI23" s="4"/>
    </row>
    <row r="24" spans="1:35" x14ac:dyDescent="0.3">
      <c r="A24" s="231"/>
      <c r="B24" s="6"/>
      <c r="C24" s="231"/>
      <c r="D24" s="231"/>
      <c r="E24" s="231"/>
      <c r="F24" s="231" t="s">
        <v>12</v>
      </c>
      <c r="G24" s="231"/>
      <c r="H24" s="231"/>
      <c r="I24" s="231"/>
      <c r="J24" s="231"/>
      <c r="K24" s="231"/>
      <c r="L24" s="231"/>
      <c r="M24" s="231"/>
      <c r="O24" s="231"/>
      <c r="P24" s="231"/>
      <c r="Q24" s="231"/>
      <c r="R24" s="231" t="s">
        <v>13</v>
      </c>
      <c r="S24" s="231"/>
      <c r="T24" s="231"/>
      <c r="U24" s="231"/>
      <c r="V24" s="231"/>
      <c r="W24" s="231"/>
      <c r="X24" s="231"/>
      <c r="Y24" s="231"/>
      <c r="Z24" s="231"/>
      <c r="AA24" s="231"/>
      <c r="AC24" s="231"/>
      <c r="AD24" s="231"/>
      <c r="AE24" s="231"/>
      <c r="AF24" s="231"/>
      <c r="AG24" s="4"/>
      <c r="AH24" s="4"/>
      <c r="AI24" s="4"/>
    </row>
  </sheetData>
  <protectedRanges>
    <protectedRange sqref="AB11:AB20" name="Диапазон1_1"/>
  </protectedRanges>
  <mergeCells count="29">
    <mergeCell ref="AA9:AC9"/>
    <mergeCell ref="AD9:AF9"/>
    <mergeCell ref="A21:B21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X3"/>
    <mergeCell ref="A4:X4"/>
    <mergeCell ref="A5:X5"/>
    <mergeCell ref="A8:A9"/>
    <mergeCell ref="B8:B9"/>
    <mergeCell ref="C8:E8"/>
    <mergeCell ref="F8:H8"/>
    <mergeCell ref="I8:K8"/>
  </mergeCells>
  <pageMargins left="0.37" right="0.31" top="0.75" bottom="0.43" header="0.3" footer="0.3"/>
  <pageSetup paperSize="9" scale="69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view="pageBreakPreview" zoomScale="90" zoomScaleNormal="100" zoomScaleSheetLayoutView="90" workbookViewId="0">
      <selection activeCell="AF11" sqref="AF11"/>
    </sheetView>
  </sheetViews>
  <sheetFormatPr defaultRowHeight="14.4" x14ac:dyDescent="0.3"/>
  <cols>
    <col min="1" max="1" width="3.44140625" customWidth="1"/>
    <col min="2" max="2" width="36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44140625" customWidth="1"/>
    <col min="18" max="18" width="4.6640625" customWidth="1"/>
    <col min="19" max="19" width="4.5546875" customWidth="1"/>
    <col min="20" max="20" width="4.33203125" bestFit="1" customWidth="1"/>
    <col min="21" max="21" width="4.6640625" customWidth="1"/>
    <col min="22" max="22" width="4.5546875" customWidth="1"/>
    <col min="23" max="23" width="4.33203125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6640625" customWidth="1"/>
    <col min="30" max="31" width="5.33203125" customWidth="1"/>
    <col min="32" max="32" width="6.44140625" customWidth="1"/>
  </cols>
  <sheetData>
    <row r="1" spans="1:35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</row>
    <row r="2" spans="1:35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</row>
    <row r="3" spans="1:35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5" ht="15.6" x14ac:dyDescent="0.3">
      <c r="A4" s="554" t="s">
        <v>28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</row>
    <row r="5" spans="1:35" ht="15.6" x14ac:dyDescent="0.3">
      <c r="A5" s="554" t="s">
        <v>239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</row>
    <row r="6" spans="1:35" ht="15.6" x14ac:dyDescent="0.3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95"/>
      <c r="AB6" s="95"/>
      <c r="AC6" s="95"/>
      <c r="AD6" s="4"/>
      <c r="AE6" s="4"/>
      <c r="AF6" s="4"/>
    </row>
    <row r="7" spans="1:35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</row>
    <row r="8" spans="1:35" ht="60" customHeight="1" x14ac:dyDescent="0.3">
      <c r="A8" s="549" t="s">
        <v>3</v>
      </c>
      <c r="B8" s="551" t="s">
        <v>4</v>
      </c>
      <c r="C8" s="503" t="s">
        <v>57</v>
      </c>
      <c r="D8" s="503"/>
      <c r="E8" s="503"/>
      <c r="F8" s="503" t="s">
        <v>317</v>
      </c>
      <c r="G8" s="503"/>
      <c r="H8" s="503"/>
      <c r="I8" s="503" t="s">
        <v>520</v>
      </c>
      <c r="J8" s="503"/>
      <c r="K8" s="503"/>
      <c r="L8" s="503" t="s">
        <v>316</v>
      </c>
      <c r="M8" s="503"/>
      <c r="N8" s="503"/>
      <c r="O8" s="504" t="s">
        <v>54</v>
      </c>
      <c r="P8" s="504"/>
      <c r="Q8" s="504"/>
      <c r="R8" s="526" t="s">
        <v>64</v>
      </c>
      <c r="S8" s="527"/>
      <c r="T8" s="528"/>
      <c r="U8" s="500" t="s">
        <v>58</v>
      </c>
      <c r="V8" s="501"/>
      <c r="W8" s="502"/>
      <c r="X8" s="526" t="s">
        <v>315</v>
      </c>
      <c r="Y8" s="527"/>
      <c r="Z8" s="528"/>
      <c r="AA8" s="526" t="s">
        <v>318</v>
      </c>
      <c r="AB8" s="527"/>
      <c r="AC8" s="528"/>
      <c r="AD8" s="555" t="s">
        <v>5</v>
      </c>
      <c r="AE8" s="556"/>
      <c r="AF8" s="557"/>
    </row>
    <row r="9" spans="1:35" ht="40.950000000000003" customHeight="1" x14ac:dyDescent="0.3">
      <c r="A9" s="550"/>
      <c r="B9" s="552"/>
      <c r="C9" s="541" t="s">
        <v>348</v>
      </c>
      <c r="D9" s="542"/>
      <c r="E9" s="543"/>
      <c r="F9" s="541" t="s">
        <v>340</v>
      </c>
      <c r="G9" s="542"/>
      <c r="H9" s="543"/>
      <c r="I9" s="541" t="s">
        <v>330</v>
      </c>
      <c r="J9" s="542"/>
      <c r="K9" s="543"/>
      <c r="L9" s="541" t="s">
        <v>349</v>
      </c>
      <c r="M9" s="542"/>
      <c r="N9" s="543"/>
      <c r="O9" s="526" t="s">
        <v>365</v>
      </c>
      <c r="P9" s="527"/>
      <c r="Q9" s="528"/>
      <c r="R9" s="504" t="s">
        <v>350</v>
      </c>
      <c r="S9" s="504"/>
      <c r="T9" s="504"/>
      <c r="U9" s="526" t="s">
        <v>349</v>
      </c>
      <c r="V9" s="527"/>
      <c r="W9" s="528"/>
      <c r="X9" s="526" t="s">
        <v>351</v>
      </c>
      <c r="Y9" s="527"/>
      <c r="Z9" s="528"/>
      <c r="AA9" s="526" t="s">
        <v>362</v>
      </c>
      <c r="AB9" s="527"/>
      <c r="AC9" s="528"/>
      <c r="AD9" s="558"/>
      <c r="AE9" s="559"/>
      <c r="AF9" s="560"/>
    </row>
    <row r="10" spans="1:35" ht="56.4" customHeight="1" x14ac:dyDescent="0.3">
      <c r="A10" s="97"/>
      <c r="B10" s="97"/>
      <c r="C10" s="99" t="s">
        <v>6</v>
      </c>
      <c r="D10" s="99" t="s">
        <v>7</v>
      </c>
      <c r="E10" s="99" t="s">
        <v>8</v>
      </c>
      <c r="F10" s="99" t="s">
        <v>6</v>
      </c>
      <c r="G10" s="99" t="s">
        <v>7</v>
      </c>
      <c r="H10" s="99" t="s">
        <v>8</v>
      </c>
      <c r="I10" s="99" t="s">
        <v>6</v>
      </c>
      <c r="J10" s="99" t="s">
        <v>7</v>
      </c>
      <c r="K10" s="99" t="s">
        <v>8</v>
      </c>
      <c r="L10" s="99" t="s">
        <v>6</v>
      </c>
      <c r="M10" s="99" t="s">
        <v>7</v>
      </c>
      <c r="N10" s="99" t="s">
        <v>8</v>
      </c>
      <c r="O10" s="99" t="s">
        <v>6</v>
      </c>
      <c r="P10" s="99" t="s">
        <v>7</v>
      </c>
      <c r="Q10" s="99" t="s">
        <v>8</v>
      </c>
      <c r="R10" s="99" t="s">
        <v>6</v>
      </c>
      <c r="S10" s="99" t="s">
        <v>7</v>
      </c>
      <c r="T10" s="99" t="s">
        <v>9</v>
      </c>
      <c r="U10" s="99" t="s">
        <v>6</v>
      </c>
      <c r="V10" s="99" t="s">
        <v>7</v>
      </c>
      <c r="W10" s="99" t="s">
        <v>9</v>
      </c>
      <c r="X10" s="99" t="s">
        <v>6</v>
      </c>
      <c r="Y10" s="99" t="s">
        <v>7</v>
      </c>
      <c r="Z10" s="99" t="s">
        <v>9</v>
      </c>
      <c r="AA10" s="99" t="s">
        <v>6</v>
      </c>
      <c r="AB10" s="99" t="s">
        <v>7</v>
      </c>
      <c r="AC10" s="99" t="s">
        <v>9</v>
      </c>
      <c r="AD10" s="97" t="s">
        <v>6</v>
      </c>
      <c r="AE10" s="97" t="s">
        <v>7</v>
      </c>
      <c r="AF10" s="97" t="s">
        <v>9</v>
      </c>
    </row>
    <row r="11" spans="1:35" ht="15.6" x14ac:dyDescent="0.3">
      <c r="A11" s="8">
        <v>1</v>
      </c>
      <c r="B11" s="41" t="s">
        <v>127</v>
      </c>
      <c r="C11" s="9">
        <v>18</v>
      </c>
      <c r="D11" s="9">
        <v>45</v>
      </c>
      <c r="E11" s="9">
        <v>100</v>
      </c>
      <c r="F11" s="9">
        <v>25</v>
      </c>
      <c r="G11" s="51">
        <v>45</v>
      </c>
      <c r="H11" s="10">
        <v>70</v>
      </c>
      <c r="I11" s="9">
        <v>25</v>
      </c>
      <c r="J11" s="215">
        <v>48</v>
      </c>
      <c r="K11" s="10">
        <v>88</v>
      </c>
      <c r="L11" s="116">
        <v>25</v>
      </c>
      <c r="M11" s="201">
        <v>50</v>
      </c>
      <c r="N11" s="28">
        <v>70</v>
      </c>
      <c r="O11" s="9"/>
      <c r="P11" s="28"/>
      <c r="Q11" s="28">
        <v>75</v>
      </c>
      <c r="R11" s="130">
        <v>15</v>
      </c>
      <c r="S11" s="167">
        <v>20</v>
      </c>
      <c r="T11" s="28"/>
      <c r="U11" s="116">
        <v>20</v>
      </c>
      <c r="V11" s="168">
        <v>25</v>
      </c>
      <c r="W11" s="28"/>
      <c r="X11" s="9">
        <v>15</v>
      </c>
      <c r="Y11" s="199">
        <v>50</v>
      </c>
      <c r="Z11" s="28"/>
      <c r="AA11" s="9">
        <v>15</v>
      </c>
      <c r="AB11" s="9">
        <v>40</v>
      </c>
      <c r="AC11" s="9">
        <v>65</v>
      </c>
      <c r="AD11" s="30">
        <f>ROUND((C11+F11+I11+L11+R11+U11+X11+AA11)/8,1)</f>
        <v>19.8</v>
      </c>
      <c r="AE11" s="30">
        <f>ROUND((D11+G11+J11+M11+S11+V11+Y11+AB11)/8,1)</f>
        <v>40.4</v>
      </c>
      <c r="AF11" s="9"/>
      <c r="AG11" s="31"/>
      <c r="AH11" s="31"/>
      <c r="AI11" s="31"/>
    </row>
    <row r="12" spans="1:35" ht="15.6" x14ac:dyDescent="0.3">
      <c r="A12" s="8">
        <f t="shared" ref="A12:A19" si="0">A11+1</f>
        <v>2</v>
      </c>
      <c r="B12" s="41" t="s">
        <v>128</v>
      </c>
      <c r="C12" s="9">
        <v>18</v>
      </c>
      <c r="D12" s="9">
        <v>45</v>
      </c>
      <c r="E12" s="9">
        <v>100</v>
      </c>
      <c r="F12" s="9">
        <v>20</v>
      </c>
      <c r="G12" s="51">
        <v>45</v>
      </c>
      <c r="H12" s="10">
        <v>100</v>
      </c>
      <c r="I12" s="116">
        <v>25</v>
      </c>
      <c r="J12" s="215">
        <v>48</v>
      </c>
      <c r="K12" s="10">
        <v>88</v>
      </c>
      <c r="L12" s="116">
        <v>25</v>
      </c>
      <c r="M12" s="201">
        <v>50</v>
      </c>
      <c r="N12" s="233">
        <v>70</v>
      </c>
      <c r="O12" s="9"/>
      <c r="P12" s="28"/>
      <c r="Q12" s="28">
        <v>95</v>
      </c>
      <c r="R12" s="130">
        <v>15</v>
      </c>
      <c r="S12" s="167">
        <v>40</v>
      </c>
      <c r="T12" s="28"/>
      <c r="U12" s="116">
        <v>20</v>
      </c>
      <c r="V12" s="168">
        <v>40</v>
      </c>
      <c r="W12" s="28"/>
      <c r="X12" s="9">
        <v>15</v>
      </c>
      <c r="Y12" s="199">
        <v>50</v>
      </c>
      <c r="Z12" s="28"/>
      <c r="AA12" s="198">
        <v>15</v>
      </c>
      <c r="AB12" s="198">
        <v>30</v>
      </c>
      <c r="AC12" s="232">
        <v>65</v>
      </c>
      <c r="AD12" s="30">
        <f t="shared" ref="AD12:AD19" si="1">ROUND((C12+F12+I12+L12+R12+U12+X12+AA12)/8,1)</f>
        <v>19.100000000000001</v>
      </c>
      <c r="AE12" s="30">
        <f t="shared" ref="AE12:AE19" si="2">ROUND((D12+G12+J12+M12+S12+V12+Y12+AB12)/8,1)</f>
        <v>43.5</v>
      </c>
      <c r="AF12" s="9"/>
      <c r="AG12" s="31"/>
      <c r="AH12" s="31"/>
      <c r="AI12" s="31"/>
    </row>
    <row r="13" spans="1:35" ht="15.6" x14ac:dyDescent="0.3">
      <c r="A13" s="8">
        <f t="shared" si="0"/>
        <v>3</v>
      </c>
      <c r="B13" s="41" t="s">
        <v>130</v>
      </c>
      <c r="C13" s="9">
        <v>5</v>
      </c>
      <c r="D13" s="9">
        <v>10</v>
      </c>
      <c r="E13" s="9">
        <v>60</v>
      </c>
      <c r="F13" s="9">
        <v>5</v>
      </c>
      <c r="G13" s="51">
        <v>5</v>
      </c>
      <c r="H13" s="345">
        <v>5</v>
      </c>
      <c r="I13" s="116">
        <v>25</v>
      </c>
      <c r="J13" s="215">
        <v>48</v>
      </c>
      <c r="K13" s="10">
        <v>88</v>
      </c>
      <c r="L13" s="116">
        <v>25</v>
      </c>
      <c r="M13" s="201">
        <v>50</v>
      </c>
      <c r="N13" s="233">
        <v>70</v>
      </c>
      <c r="O13" s="51"/>
      <c r="P13" s="52"/>
      <c r="Q13" s="28">
        <v>65</v>
      </c>
      <c r="R13" s="130">
        <v>15</v>
      </c>
      <c r="S13" s="167">
        <v>15</v>
      </c>
      <c r="T13" s="28"/>
      <c r="U13" s="116">
        <v>20</v>
      </c>
      <c r="V13" s="168">
        <v>20</v>
      </c>
      <c r="W13" s="28"/>
      <c r="X13" s="9">
        <v>5</v>
      </c>
      <c r="Y13" s="199">
        <v>15</v>
      </c>
      <c r="Z13" s="28"/>
      <c r="AA13" s="198">
        <v>15</v>
      </c>
      <c r="AB13" s="198">
        <v>30</v>
      </c>
      <c r="AC13" s="232">
        <v>65</v>
      </c>
      <c r="AD13" s="30">
        <f t="shared" si="1"/>
        <v>14.4</v>
      </c>
      <c r="AE13" s="30">
        <f t="shared" si="2"/>
        <v>24.1</v>
      </c>
      <c r="AF13" s="9"/>
      <c r="AG13" s="31"/>
      <c r="AH13" s="31"/>
      <c r="AI13" s="31"/>
    </row>
    <row r="14" spans="1:35" ht="15.6" x14ac:dyDescent="0.3">
      <c r="A14" s="8">
        <f t="shared" si="0"/>
        <v>4</v>
      </c>
      <c r="B14" s="41" t="s">
        <v>129</v>
      </c>
      <c r="C14" s="9">
        <v>18</v>
      </c>
      <c r="D14" s="9">
        <v>41</v>
      </c>
      <c r="E14" s="9">
        <v>80</v>
      </c>
      <c r="F14" s="9">
        <v>5</v>
      </c>
      <c r="G14" s="51">
        <v>30</v>
      </c>
      <c r="H14" s="10">
        <v>60</v>
      </c>
      <c r="I14" s="116">
        <v>25</v>
      </c>
      <c r="J14" s="215">
        <v>47</v>
      </c>
      <c r="K14" s="10">
        <v>87</v>
      </c>
      <c r="L14" s="116">
        <v>25</v>
      </c>
      <c r="M14" s="201">
        <v>50</v>
      </c>
      <c r="N14" s="233">
        <v>70</v>
      </c>
      <c r="O14" s="51"/>
      <c r="P14" s="52"/>
      <c r="Q14" s="28">
        <v>75</v>
      </c>
      <c r="R14" s="130">
        <v>15</v>
      </c>
      <c r="S14" s="167">
        <v>25</v>
      </c>
      <c r="T14" s="28"/>
      <c r="U14" s="116">
        <v>20</v>
      </c>
      <c r="V14" s="168">
        <v>20</v>
      </c>
      <c r="W14" s="28"/>
      <c r="X14" s="9">
        <v>5</v>
      </c>
      <c r="Y14" s="199">
        <v>10</v>
      </c>
      <c r="Z14" s="28"/>
      <c r="AA14" s="198">
        <v>15</v>
      </c>
      <c r="AB14" s="198">
        <v>30</v>
      </c>
      <c r="AC14" s="232">
        <v>65</v>
      </c>
      <c r="AD14" s="30">
        <f t="shared" si="1"/>
        <v>16</v>
      </c>
      <c r="AE14" s="30">
        <f t="shared" si="2"/>
        <v>31.6</v>
      </c>
      <c r="AF14" s="9"/>
      <c r="AG14" s="31"/>
      <c r="AH14" s="31"/>
      <c r="AI14" s="31"/>
    </row>
    <row r="15" spans="1:35" ht="15.6" x14ac:dyDescent="0.3">
      <c r="A15" s="8">
        <f t="shared" si="0"/>
        <v>5</v>
      </c>
      <c r="B15" s="41" t="s">
        <v>131</v>
      </c>
      <c r="C15" s="9">
        <v>5</v>
      </c>
      <c r="D15" s="9">
        <v>10</v>
      </c>
      <c r="E15" s="9">
        <v>80</v>
      </c>
      <c r="F15" s="9">
        <v>15</v>
      </c>
      <c r="G15" s="51">
        <v>20</v>
      </c>
      <c r="H15" s="10">
        <v>60</v>
      </c>
      <c r="I15" s="116">
        <v>25</v>
      </c>
      <c r="J15" s="215">
        <v>48</v>
      </c>
      <c r="K15" s="10">
        <v>88</v>
      </c>
      <c r="L15" s="116">
        <v>25</v>
      </c>
      <c r="M15" s="201">
        <v>50</v>
      </c>
      <c r="N15" s="233">
        <v>70</v>
      </c>
      <c r="O15" s="51"/>
      <c r="P15" s="52"/>
      <c r="Q15" s="28">
        <v>75</v>
      </c>
      <c r="R15" s="130">
        <v>15</v>
      </c>
      <c r="S15" s="167">
        <v>30</v>
      </c>
      <c r="T15" s="28"/>
      <c r="U15" s="116">
        <v>20</v>
      </c>
      <c r="V15" s="168">
        <v>20</v>
      </c>
      <c r="W15" s="28"/>
      <c r="X15" s="9">
        <v>5</v>
      </c>
      <c r="Y15" s="199">
        <v>10</v>
      </c>
      <c r="Z15" s="28"/>
      <c r="AA15" s="198">
        <v>15</v>
      </c>
      <c r="AB15" s="198">
        <v>30</v>
      </c>
      <c r="AC15" s="232">
        <v>65</v>
      </c>
      <c r="AD15" s="30">
        <f t="shared" si="1"/>
        <v>15.6</v>
      </c>
      <c r="AE15" s="30">
        <f t="shared" si="2"/>
        <v>27.3</v>
      </c>
      <c r="AF15" s="9"/>
      <c r="AG15" s="31"/>
      <c r="AH15" s="31"/>
      <c r="AI15" s="31"/>
    </row>
    <row r="16" spans="1:35" ht="15.6" x14ac:dyDescent="0.3">
      <c r="A16" s="8">
        <f t="shared" si="0"/>
        <v>6</v>
      </c>
      <c r="B16" s="41" t="s">
        <v>132</v>
      </c>
      <c r="C16" s="9">
        <v>5</v>
      </c>
      <c r="D16" s="9">
        <v>10</v>
      </c>
      <c r="E16" s="9">
        <v>60</v>
      </c>
      <c r="F16" s="9">
        <v>5</v>
      </c>
      <c r="G16" s="51">
        <v>5</v>
      </c>
      <c r="H16" s="345">
        <v>5</v>
      </c>
      <c r="I16" s="116">
        <v>25</v>
      </c>
      <c r="J16" s="215">
        <v>46</v>
      </c>
      <c r="K16" s="10">
        <v>86</v>
      </c>
      <c r="L16" s="116">
        <v>25</v>
      </c>
      <c r="M16" s="201">
        <v>50</v>
      </c>
      <c r="N16" s="233">
        <v>70</v>
      </c>
      <c r="O16" s="51"/>
      <c r="P16" s="52"/>
      <c r="Q16" s="28">
        <v>65</v>
      </c>
      <c r="R16" s="130">
        <v>15</v>
      </c>
      <c r="S16" s="167">
        <v>20</v>
      </c>
      <c r="T16" s="28"/>
      <c r="U16" s="116">
        <v>20</v>
      </c>
      <c r="V16" s="168">
        <v>25</v>
      </c>
      <c r="W16" s="28"/>
      <c r="X16" s="9">
        <v>5</v>
      </c>
      <c r="Y16" s="199">
        <v>10</v>
      </c>
      <c r="Z16" s="28"/>
      <c r="AA16" s="198">
        <v>15</v>
      </c>
      <c r="AB16" s="198">
        <v>30</v>
      </c>
      <c r="AC16" s="232">
        <v>65</v>
      </c>
      <c r="AD16" s="30">
        <f t="shared" si="1"/>
        <v>14.4</v>
      </c>
      <c r="AE16" s="30">
        <f t="shared" si="2"/>
        <v>24.5</v>
      </c>
      <c r="AF16" s="9"/>
      <c r="AG16" s="31"/>
      <c r="AH16" s="31"/>
      <c r="AI16" s="31"/>
    </row>
    <row r="17" spans="1:35" ht="15.6" x14ac:dyDescent="0.3">
      <c r="A17" s="8">
        <f t="shared" si="0"/>
        <v>7</v>
      </c>
      <c r="B17" s="41" t="s">
        <v>133</v>
      </c>
      <c r="C17" s="9">
        <v>5</v>
      </c>
      <c r="D17" s="9">
        <v>25</v>
      </c>
      <c r="E17" s="9">
        <v>70</v>
      </c>
      <c r="F17" s="9">
        <v>15</v>
      </c>
      <c r="G17" s="51">
        <v>20</v>
      </c>
      <c r="H17" s="361">
        <v>50</v>
      </c>
      <c r="I17" s="116">
        <v>25</v>
      </c>
      <c r="J17" s="215">
        <v>45</v>
      </c>
      <c r="K17" s="12">
        <v>85</v>
      </c>
      <c r="L17" s="116">
        <v>25</v>
      </c>
      <c r="M17" s="201">
        <v>50</v>
      </c>
      <c r="N17" s="233">
        <v>70</v>
      </c>
      <c r="O17" s="9"/>
      <c r="P17" s="28"/>
      <c r="Q17" s="28">
        <v>65</v>
      </c>
      <c r="R17" s="130">
        <v>15</v>
      </c>
      <c r="S17" s="167">
        <v>20</v>
      </c>
      <c r="T17" s="28"/>
      <c r="U17" s="116">
        <v>20</v>
      </c>
      <c r="V17" s="168">
        <v>25</v>
      </c>
      <c r="W17" s="28"/>
      <c r="X17" s="9">
        <v>5</v>
      </c>
      <c r="Y17" s="199">
        <v>15</v>
      </c>
      <c r="Z17" s="28"/>
      <c r="AA17" s="198">
        <v>15</v>
      </c>
      <c r="AB17" s="198">
        <v>30</v>
      </c>
      <c r="AC17" s="232">
        <v>65</v>
      </c>
      <c r="AD17" s="30">
        <f t="shared" si="1"/>
        <v>15.6</v>
      </c>
      <c r="AE17" s="30">
        <f t="shared" si="2"/>
        <v>28.8</v>
      </c>
      <c r="AF17" s="9"/>
      <c r="AG17" s="50"/>
      <c r="AH17" s="31"/>
      <c r="AI17" s="31"/>
    </row>
    <row r="18" spans="1:35" ht="15.6" x14ac:dyDescent="0.3">
      <c r="A18" s="8">
        <f t="shared" si="0"/>
        <v>8</v>
      </c>
      <c r="B18" s="41" t="s">
        <v>134</v>
      </c>
      <c r="C18" s="9">
        <v>18</v>
      </c>
      <c r="D18" s="9">
        <v>25</v>
      </c>
      <c r="E18" s="9">
        <v>80</v>
      </c>
      <c r="F18" s="9">
        <v>5</v>
      </c>
      <c r="G18" s="51">
        <v>30</v>
      </c>
      <c r="H18" s="10">
        <v>80</v>
      </c>
      <c r="I18" s="116">
        <v>25</v>
      </c>
      <c r="J18" s="215">
        <v>48</v>
      </c>
      <c r="K18" s="10">
        <v>88</v>
      </c>
      <c r="L18" s="116">
        <v>25</v>
      </c>
      <c r="M18" s="201">
        <v>50</v>
      </c>
      <c r="N18" s="233">
        <v>70</v>
      </c>
      <c r="O18" s="9"/>
      <c r="P18" s="28"/>
      <c r="Q18" s="28">
        <v>75</v>
      </c>
      <c r="R18" s="130">
        <v>15</v>
      </c>
      <c r="S18" s="167">
        <v>40</v>
      </c>
      <c r="T18" s="28"/>
      <c r="U18" s="116">
        <v>20</v>
      </c>
      <c r="V18" s="168">
        <v>45</v>
      </c>
      <c r="W18" s="28"/>
      <c r="X18" s="9">
        <v>5</v>
      </c>
      <c r="Y18" s="199">
        <v>20</v>
      </c>
      <c r="Z18" s="28"/>
      <c r="AA18" s="198">
        <v>15</v>
      </c>
      <c r="AB18" s="198">
        <v>30</v>
      </c>
      <c r="AC18" s="232">
        <v>65</v>
      </c>
      <c r="AD18" s="30">
        <f t="shared" si="1"/>
        <v>16</v>
      </c>
      <c r="AE18" s="30">
        <f t="shared" si="2"/>
        <v>36</v>
      </c>
      <c r="AF18" s="9"/>
      <c r="AG18" s="31"/>
      <c r="AH18" s="31"/>
      <c r="AI18" s="31"/>
    </row>
    <row r="19" spans="1:35" ht="15.6" x14ac:dyDescent="0.3">
      <c r="A19" s="8">
        <f t="shared" si="0"/>
        <v>9</v>
      </c>
      <c r="B19" s="41" t="s">
        <v>135</v>
      </c>
      <c r="C19" s="48">
        <v>5</v>
      </c>
      <c r="D19" s="48">
        <v>10</v>
      </c>
      <c r="E19" s="48">
        <v>60</v>
      </c>
      <c r="F19" s="9">
        <v>5</v>
      </c>
      <c r="G19" s="51">
        <v>5</v>
      </c>
      <c r="H19" s="361">
        <v>5</v>
      </c>
      <c r="I19" s="116">
        <v>25</v>
      </c>
      <c r="J19" s="215">
        <v>45</v>
      </c>
      <c r="K19" s="12">
        <v>85</v>
      </c>
      <c r="L19" s="116">
        <v>25</v>
      </c>
      <c r="M19" s="201">
        <v>50</v>
      </c>
      <c r="N19" s="233">
        <v>70</v>
      </c>
      <c r="O19" s="9"/>
      <c r="P19" s="28"/>
      <c r="Q19" s="28">
        <v>65</v>
      </c>
      <c r="R19" s="130">
        <v>15</v>
      </c>
      <c r="S19" s="167">
        <v>40</v>
      </c>
      <c r="T19" s="28"/>
      <c r="U19" s="116">
        <v>20</v>
      </c>
      <c r="V19" s="168">
        <v>40</v>
      </c>
      <c r="W19" s="28"/>
      <c r="X19" s="9">
        <v>5</v>
      </c>
      <c r="Y19" s="199">
        <v>10</v>
      </c>
      <c r="Z19" s="28"/>
      <c r="AA19" s="198">
        <v>15</v>
      </c>
      <c r="AB19" s="198">
        <v>30</v>
      </c>
      <c r="AC19" s="232">
        <v>65</v>
      </c>
      <c r="AD19" s="30">
        <f t="shared" si="1"/>
        <v>14.4</v>
      </c>
      <c r="AE19" s="30">
        <f t="shared" si="2"/>
        <v>28.8</v>
      </c>
      <c r="AF19" s="48"/>
      <c r="AG19" s="31"/>
      <c r="AH19" s="31"/>
      <c r="AI19" s="31"/>
    </row>
    <row r="20" spans="1:35" ht="30.6" customHeight="1" x14ac:dyDescent="0.3">
      <c r="A20" s="547" t="s">
        <v>10</v>
      </c>
      <c r="B20" s="548"/>
      <c r="C20" s="47"/>
      <c r="D20" s="47"/>
      <c r="E20" s="4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47"/>
      <c r="AB20" s="47"/>
      <c r="AC20" s="47"/>
      <c r="AD20" s="14"/>
      <c r="AE20" s="14"/>
      <c r="AF20" s="14"/>
    </row>
    <row r="21" spans="1:35" x14ac:dyDescent="0.3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</row>
    <row r="22" spans="1:35" x14ac:dyDescent="0.3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</row>
    <row r="23" spans="1:35" x14ac:dyDescent="0.3">
      <c r="A23" s="3"/>
      <c r="B23" s="6"/>
      <c r="C23" s="3"/>
      <c r="D23" s="3"/>
      <c r="E23" s="3"/>
      <c r="F23" s="3" t="s">
        <v>12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 t="s">
        <v>13</v>
      </c>
      <c r="R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</row>
    <row r="24" spans="1:35" x14ac:dyDescent="0.3">
      <c r="A24" s="1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</row>
  </sheetData>
  <protectedRanges>
    <protectedRange sqref="B11:B19" name="Диапазон1_2"/>
  </protectedRanges>
  <sortState ref="B11:B19">
    <sortCondition ref="B11"/>
  </sortState>
  <mergeCells count="27">
    <mergeCell ref="AA8:AC8"/>
    <mergeCell ref="A1:AF1"/>
    <mergeCell ref="A2:AF2"/>
    <mergeCell ref="A3:L3"/>
    <mergeCell ref="A4:L4"/>
    <mergeCell ref="A5:L5"/>
    <mergeCell ref="A8:A9"/>
    <mergeCell ref="B8:B9"/>
    <mergeCell ref="C8:E8"/>
    <mergeCell ref="F8:H8"/>
    <mergeCell ref="I8:K8"/>
    <mergeCell ref="A20:B20"/>
    <mergeCell ref="AD8:AF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4" zoomScale="90" zoomScaleNormal="100" zoomScaleSheetLayoutView="90" workbookViewId="0">
      <selection activeCell="AF16" sqref="AF16"/>
    </sheetView>
  </sheetViews>
  <sheetFormatPr defaultRowHeight="14.4" x14ac:dyDescent="0.3"/>
  <cols>
    <col min="1" max="1" width="3.44140625" customWidth="1"/>
    <col min="2" max="2" width="36.33203125" customWidth="1"/>
    <col min="3" max="6" width="4.6640625" customWidth="1"/>
    <col min="7" max="7" width="4.5546875" customWidth="1"/>
    <col min="8" max="8" width="4.44140625" customWidth="1"/>
    <col min="9" max="9" width="4.5546875" customWidth="1"/>
    <col min="10" max="13" width="4.6640625" customWidth="1"/>
    <col min="14" max="15" width="4.5546875" customWidth="1"/>
    <col min="16" max="16" width="4.6640625" customWidth="1"/>
    <col min="17" max="17" width="4.33203125" customWidth="1"/>
    <col min="18" max="18" width="4.6640625" customWidth="1"/>
    <col min="19" max="19" width="4.5546875" customWidth="1"/>
    <col min="20" max="20" width="4.44140625" customWidth="1"/>
    <col min="21" max="22" width="4.6640625" customWidth="1"/>
    <col min="23" max="23" width="4.33203125" bestFit="1" customWidth="1"/>
    <col min="24" max="27" width="4.6640625" customWidth="1"/>
    <col min="28" max="28" width="4.5546875" customWidth="1"/>
    <col min="29" max="29" width="4.6640625" customWidth="1"/>
    <col min="30" max="31" width="4.5546875" customWidth="1"/>
    <col min="32" max="32" width="4.6640625" customWidth="1"/>
    <col min="33" max="34" width="5.33203125" customWidth="1"/>
    <col min="35" max="35" width="6.44140625" customWidth="1"/>
  </cols>
  <sheetData>
    <row r="1" spans="1:38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</row>
    <row r="2" spans="1:38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</row>
    <row r="3" spans="1:38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8" ht="15.6" x14ac:dyDescent="0.3">
      <c r="A4" s="554" t="s">
        <v>28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8" ht="15.6" x14ac:dyDescent="0.3">
      <c r="A5" s="554" t="s">
        <v>236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</row>
    <row r="6" spans="1:38" ht="15.6" x14ac:dyDescent="0.3">
      <c r="A6" s="55" t="s">
        <v>2</v>
      </c>
      <c r="B6" s="55"/>
      <c r="C6" s="55"/>
      <c r="D6" s="55"/>
      <c r="E6" s="55"/>
      <c r="F6" s="3"/>
      <c r="G6" s="3"/>
      <c r="H6" s="3"/>
      <c r="I6" s="55"/>
      <c r="J6" s="55"/>
      <c r="K6" s="55"/>
      <c r="L6" s="55"/>
      <c r="M6" s="55"/>
      <c r="N6" s="55"/>
      <c r="O6" s="55"/>
      <c r="P6" s="3"/>
      <c r="Q6" s="3"/>
      <c r="R6" s="3"/>
      <c r="S6" s="3"/>
      <c r="T6" s="3"/>
      <c r="U6" s="3"/>
      <c r="V6" s="3"/>
      <c r="W6" s="3"/>
      <c r="X6" s="55"/>
      <c r="Y6" s="55"/>
      <c r="Z6" s="55"/>
      <c r="AA6" s="55"/>
      <c r="AB6" s="55"/>
      <c r="AC6" s="55"/>
      <c r="AD6" s="55"/>
      <c r="AE6" s="55"/>
      <c r="AF6" s="55"/>
      <c r="AG6" s="4"/>
      <c r="AH6" s="4"/>
      <c r="AI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</row>
    <row r="8" spans="1:38" ht="60" customHeight="1" x14ac:dyDescent="0.3">
      <c r="A8" s="549" t="s">
        <v>3</v>
      </c>
      <c r="B8" s="551" t="s">
        <v>4</v>
      </c>
      <c r="C8" s="503" t="s">
        <v>57</v>
      </c>
      <c r="D8" s="503"/>
      <c r="E8" s="503"/>
      <c r="F8" s="524" t="s">
        <v>75</v>
      </c>
      <c r="G8" s="524"/>
      <c r="H8" s="524"/>
      <c r="I8" s="503" t="s">
        <v>520</v>
      </c>
      <c r="J8" s="503"/>
      <c r="K8" s="503"/>
      <c r="L8" s="503" t="s">
        <v>316</v>
      </c>
      <c r="M8" s="503"/>
      <c r="N8" s="503"/>
      <c r="O8" s="504" t="s">
        <v>54</v>
      </c>
      <c r="P8" s="504"/>
      <c r="Q8" s="504"/>
      <c r="R8" s="517" t="s">
        <v>76</v>
      </c>
      <c r="S8" s="517"/>
      <c r="T8" s="517"/>
      <c r="U8" s="526" t="s">
        <v>64</v>
      </c>
      <c r="V8" s="527"/>
      <c r="W8" s="528"/>
      <c r="X8" s="500" t="s">
        <v>58</v>
      </c>
      <c r="Y8" s="501"/>
      <c r="Z8" s="502"/>
      <c r="AA8" s="526" t="s">
        <v>315</v>
      </c>
      <c r="AB8" s="527"/>
      <c r="AC8" s="528"/>
      <c r="AD8" s="517" t="s">
        <v>77</v>
      </c>
      <c r="AE8" s="517"/>
      <c r="AF8" s="517"/>
      <c r="AG8" s="555" t="s">
        <v>5</v>
      </c>
      <c r="AH8" s="556"/>
      <c r="AI8" s="557"/>
    </row>
    <row r="9" spans="1:38" ht="44.4" customHeight="1" x14ac:dyDescent="0.3">
      <c r="A9" s="550"/>
      <c r="B9" s="552"/>
      <c r="C9" s="541" t="s">
        <v>348</v>
      </c>
      <c r="D9" s="542"/>
      <c r="E9" s="543"/>
      <c r="F9" s="541" t="s">
        <v>332</v>
      </c>
      <c r="G9" s="542"/>
      <c r="H9" s="543"/>
      <c r="I9" s="541" t="s">
        <v>330</v>
      </c>
      <c r="J9" s="542"/>
      <c r="K9" s="543"/>
      <c r="L9" s="541" t="s">
        <v>349</v>
      </c>
      <c r="M9" s="542"/>
      <c r="N9" s="543"/>
      <c r="O9" s="526" t="s">
        <v>365</v>
      </c>
      <c r="P9" s="527"/>
      <c r="Q9" s="528"/>
      <c r="R9" s="526" t="s">
        <v>352</v>
      </c>
      <c r="S9" s="527"/>
      <c r="T9" s="528"/>
      <c r="U9" s="504" t="s">
        <v>350</v>
      </c>
      <c r="V9" s="504"/>
      <c r="W9" s="504"/>
      <c r="X9" s="526" t="s">
        <v>349</v>
      </c>
      <c r="Y9" s="527"/>
      <c r="Z9" s="528"/>
      <c r="AA9" s="526" t="s">
        <v>351</v>
      </c>
      <c r="AB9" s="527"/>
      <c r="AC9" s="528"/>
      <c r="AD9" s="526" t="s">
        <v>352</v>
      </c>
      <c r="AE9" s="527"/>
      <c r="AF9" s="528"/>
      <c r="AG9" s="558"/>
      <c r="AH9" s="559"/>
      <c r="AI9" s="560"/>
    </row>
    <row r="10" spans="1:38" ht="55.95" customHeight="1" x14ac:dyDescent="0.3">
      <c r="A10" s="56"/>
      <c r="B10" s="56"/>
      <c r="C10" s="99" t="s">
        <v>6</v>
      </c>
      <c r="D10" s="99" t="s">
        <v>7</v>
      </c>
      <c r="E10" s="99" t="s">
        <v>8</v>
      </c>
      <c r="F10" s="99" t="s">
        <v>6</v>
      </c>
      <c r="G10" s="99" t="s">
        <v>7</v>
      </c>
      <c r="H10" s="99" t="s">
        <v>8</v>
      </c>
      <c r="I10" s="99" t="s">
        <v>6</v>
      </c>
      <c r="J10" s="99" t="s">
        <v>7</v>
      </c>
      <c r="K10" s="99" t="s">
        <v>8</v>
      </c>
      <c r="L10" s="99" t="s">
        <v>6</v>
      </c>
      <c r="M10" s="99" t="s">
        <v>7</v>
      </c>
      <c r="N10" s="99" t="s">
        <v>8</v>
      </c>
      <c r="O10" s="99" t="s">
        <v>6</v>
      </c>
      <c r="P10" s="99" t="s">
        <v>7</v>
      </c>
      <c r="Q10" s="99" t="s">
        <v>8</v>
      </c>
      <c r="R10" s="99" t="s">
        <v>50</v>
      </c>
      <c r="S10" s="99" t="s">
        <v>43</v>
      </c>
      <c r="T10" s="99" t="s">
        <v>8</v>
      </c>
      <c r="U10" s="99" t="s">
        <v>6</v>
      </c>
      <c r="V10" s="99" t="s">
        <v>7</v>
      </c>
      <c r="W10" s="99" t="s">
        <v>9</v>
      </c>
      <c r="X10" s="99" t="s">
        <v>6</v>
      </c>
      <c r="Y10" s="99" t="s">
        <v>7</v>
      </c>
      <c r="Z10" s="99" t="s">
        <v>9</v>
      </c>
      <c r="AA10" s="99" t="s">
        <v>6</v>
      </c>
      <c r="AB10" s="99" t="s">
        <v>7</v>
      </c>
      <c r="AC10" s="99" t="s">
        <v>9</v>
      </c>
      <c r="AD10" s="99" t="s">
        <v>6</v>
      </c>
      <c r="AE10" s="99" t="s">
        <v>7</v>
      </c>
      <c r="AF10" s="99" t="s">
        <v>9</v>
      </c>
      <c r="AG10" s="56" t="s">
        <v>6</v>
      </c>
      <c r="AH10" s="56" t="s">
        <v>7</v>
      </c>
      <c r="AI10" s="56" t="s">
        <v>9</v>
      </c>
    </row>
    <row r="11" spans="1:38" ht="15.6" x14ac:dyDescent="0.3">
      <c r="A11" s="8">
        <v>1</v>
      </c>
      <c r="B11" s="41" t="s">
        <v>136</v>
      </c>
      <c r="C11" s="9">
        <v>18</v>
      </c>
      <c r="D11" s="9">
        <v>25</v>
      </c>
      <c r="E11" s="9">
        <v>70</v>
      </c>
      <c r="F11" s="9">
        <v>15</v>
      </c>
      <c r="G11" s="118">
        <v>40</v>
      </c>
      <c r="H11" s="28">
        <v>69</v>
      </c>
      <c r="I11" s="9">
        <v>25</v>
      </c>
      <c r="J11" s="216">
        <v>48</v>
      </c>
      <c r="K11" s="10">
        <v>88</v>
      </c>
      <c r="L11" s="116">
        <v>25</v>
      </c>
      <c r="M11" s="200">
        <v>50</v>
      </c>
      <c r="N11" s="10">
        <v>70</v>
      </c>
      <c r="O11" s="29"/>
      <c r="P11" s="28"/>
      <c r="Q11" s="28">
        <v>75</v>
      </c>
      <c r="R11" s="9"/>
      <c r="S11" s="28"/>
      <c r="T11" s="28">
        <v>90</v>
      </c>
      <c r="U11" s="130">
        <v>15</v>
      </c>
      <c r="V11" s="165">
        <v>15</v>
      </c>
      <c r="W11" s="28"/>
      <c r="X11" s="9">
        <v>20</v>
      </c>
      <c r="Y11" s="166">
        <v>30</v>
      </c>
      <c r="Z11" s="9"/>
      <c r="AA11" s="9">
        <v>5</v>
      </c>
      <c r="AB11" s="196">
        <v>15</v>
      </c>
      <c r="AC11" s="9"/>
      <c r="AD11" s="9">
        <v>20</v>
      </c>
      <c r="AE11" s="232">
        <v>45</v>
      </c>
      <c r="AF11" s="9">
        <v>70</v>
      </c>
      <c r="AG11" s="30">
        <f>ROUND((C11+F11+I11+L11+U11+X11+AA11+AD11)/8,1)</f>
        <v>17.899999999999999</v>
      </c>
      <c r="AH11" s="30">
        <f>ROUND((D11+G11+J11+M11+V11+Y11+AB11+AE11)/8,1)</f>
        <v>33.5</v>
      </c>
      <c r="AI11" s="30"/>
      <c r="AJ11" s="31"/>
      <c r="AK11" s="31"/>
      <c r="AL11" s="31"/>
    </row>
    <row r="12" spans="1:38" ht="15.6" x14ac:dyDescent="0.3">
      <c r="A12" s="8">
        <f t="shared" ref="A12:A19" si="0">A11+1</f>
        <v>2</v>
      </c>
      <c r="B12" s="42" t="s">
        <v>229</v>
      </c>
      <c r="C12" s="9">
        <v>18</v>
      </c>
      <c r="D12" s="9">
        <v>25</v>
      </c>
      <c r="E12" s="9">
        <v>70</v>
      </c>
      <c r="F12" s="9">
        <v>15</v>
      </c>
      <c r="G12" s="118">
        <v>40</v>
      </c>
      <c r="H12" s="28">
        <v>74</v>
      </c>
      <c r="I12" s="116">
        <v>25</v>
      </c>
      <c r="J12" s="216">
        <v>45</v>
      </c>
      <c r="K12" s="10">
        <v>85</v>
      </c>
      <c r="L12" s="116">
        <v>25</v>
      </c>
      <c r="M12" s="200">
        <v>50</v>
      </c>
      <c r="N12" s="179">
        <v>70</v>
      </c>
      <c r="O12" s="29"/>
      <c r="P12" s="28"/>
      <c r="Q12" s="28">
        <v>75</v>
      </c>
      <c r="R12" s="9"/>
      <c r="S12" s="28"/>
      <c r="T12" s="28">
        <v>72</v>
      </c>
      <c r="U12" s="130">
        <v>15</v>
      </c>
      <c r="V12" s="165">
        <v>15</v>
      </c>
      <c r="W12" s="28"/>
      <c r="X12" s="9">
        <v>20</v>
      </c>
      <c r="Y12" s="166">
        <v>30</v>
      </c>
      <c r="Z12" s="9"/>
      <c r="AA12" s="9">
        <v>5</v>
      </c>
      <c r="AB12" s="196">
        <v>15</v>
      </c>
      <c r="AC12" s="9"/>
      <c r="AD12" s="116">
        <v>20</v>
      </c>
      <c r="AE12" s="232">
        <v>40</v>
      </c>
      <c r="AF12" s="9">
        <v>65</v>
      </c>
      <c r="AG12" s="30">
        <f t="shared" ref="AG12:AG19" si="1">ROUND((C12+F12+I12+L12+U12+X12+AA12+AD12)/8,1)</f>
        <v>17.899999999999999</v>
      </c>
      <c r="AH12" s="30">
        <f t="shared" ref="AH12:AH19" si="2">ROUND((D12+G12+J12+M12+V12+Y12+AB12+AE12)/8,1)</f>
        <v>32.5</v>
      </c>
      <c r="AI12" s="30"/>
      <c r="AJ12" s="31"/>
      <c r="AK12" s="31"/>
      <c r="AL12" s="31"/>
    </row>
    <row r="13" spans="1:38" ht="15.6" x14ac:dyDescent="0.3">
      <c r="A13" s="8">
        <f t="shared" si="0"/>
        <v>3</v>
      </c>
      <c r="B13" s="41" t="s">
        <v>137</v>
      </c>
      <c r="C13" s="9">
        <v>20</v>
      </c>
      <c r="D13" s="9">
        <v>45</v>
      </c>
      <c r="E13" s="9">
        <v>100</v>
      </c>
      <c r="F13" s="9">
        <v>15</v>
      </c>
      <c r="G13" s="118">
        <v>40</v>
      </c>
      <c r="H13" s="28">
        <v>72</v>
      </c>
      <c r="I13" s="116">
        <v>25</v>
      </c>
      <c r="J13" s="216">
        <v>47</v>
      </c>
      <c r="K13" s="10">
        <v>87</v>
      </c>
      <c r="L13" s="116">
        <v>25</v>
      </c>
      <c r="M13" s="200">
        <v>50</v>
      </c>
      <c r="N13" s="179">
        <v>70</v>
      </c>
      <c r="O13" s="29"/>
      <c r="P13" s="28"/>
      <c r="Q13" s="28">
        <v>85</v>
      </c>
      <c r="R13" s="9"/>
      <c r="S13" s="28"/>
      <c r="T13" s="28">
        <v>98</v>
      </c>
      <c r="U13" s="130">
        <v>15</v>
      </c>
      <c r="V13" s="165">
        <v>40</v>
      </c>
      <c r="W13" s="28"/>
      <c r="X13" s="9">
        <v>20</v>
      </c>
      <c r="Y13" s="166">
        <v>45</v>
      </c>
      <c r="Z13" s="9"/>
      <c r="AA13" s="9">
        <v>5</v>
      </c>
      <c r="AB13" s="196">
        <v>50</v>
      </c>
      <c r="AC13" s="9"/>
      <c r="AD13" s="116">
        <v>20</v>
      </c>
      <c r="AE13" s="232">
        <v>45</v>
      </c>
      <c r="AF13" s="9">
        <v>70</v>
      </c>
      <c r="AG13" s="30">
        <f t="shared" si="1"/>
        <v>18.100000000000001</v>
      </c>
      <c r="AH13" s="30">
        <f t="shared" si="2"/>
        <v>45.3</v>
      </c>
      <c r="AI13" s="30"/>
      <c r="AJ13" s="31"/>
      <c r="AK13" s="31"/>
      <c r="AL13" s="31"/>
    </row>
    <row r="14" spans="1:38" ht="15.6" x14ac:dyDescent="0.3">
      <c r="A14" s="8">
        <f t="shared" si="0"/>
        <v>4</v>
      </c>
      <c r="B14" s="41" t="s">
        <v>138</v>
      </c>
      <c r="C14" s="9">
        <v>18</v>
      </c>
      <c r="D14" s="9">
        <v>36</v>
      </c>
      <c r="E14" s="9">
        <v>80</v>
      </c>
      <c r="F14" s="51">
        <v>15</v>
      </c>
      <c r="G14" s="52">
        <v>40</v>
      </c>
      <c r="H14" s="52">
        <v>84</v>
      </c>
      <c r="I14" s="116">
        <v>25</v>
      </c>
      <c r="J14" s="216">
        <v>45</v>
      </c>
      <c r="K14" s="10">
        <v>85</v>
      </c>
      <c r="L14" s="116">
        <v>25</v>
      </c>
      <c r="M14" s="200">
        <v>50</v>
      </c>
      <c r="N14" s="179">
        <v>70</v>
      </c>
      <c r="O14" s="29"/>
      <c r="P14" s="28"/>
      <c r="Q14" s="28">
        <v>65</v>
      </c>
      <c r="R14" s="51"/>
      <c r="S14" s="52"/>
      <c r="T14" s="52">
        <v>90</v>
      </c>
      <c r="U14" s="130">
        <v>15</v>
      </c>
      <c r="V14" s="165">
        <v>25</v>
      </c>
      <c r="W14" s="28"/>
      <c r="X14" s="9">
        <v>20</v>
      </c>
      <c r="Y14" s="166">
        <v>30</v>
      </c>
      <c r="Z14" s="9"/>
      <c r="AA14" s="9">
        <v>5</v>
      </c>
      <c r="AB14" s="196">
        <v>35</v>
      </c>
      <c r="AC14" s="9"/>
      <c r="AD14" s="116">
        <v>20</v>
      </c>
      <c r="AE14" s="232">
        <v>45</v>
      </c>
      <c r="AF14" s="9">
        <v>70</v>
      </c>
      <c r="AG14" s="30">
        <f t="shared" si="1"/>
        <v>17.899999999999999</v>
      </c>
      <c r="AH14" s="30">
        <f t="shared" si="2"/>
        <v>38.299999999999997</v>
      </c>
      <c r="AI14" s="30"/>
      <c r="AJ14" s="31"/>
      <c r="AK14" s="31"/>
      <c r="AL14" s="31"/>
    </row>
    <row r="15" spans="1:38" ht="15.6" x14ac:dyDescent="0.3">
      <c r="A15" s="8">
        <f t="shared" si="0"/>
        <v>5</v>
      </c>
      <c r="B15" s="41" t="s">
        <v>139</v>
      </c>
      <c r="C15" s="9">
        <v>18</v>
      </c>
      <c r="D15" s="9">
        <v>30</v>
      </c>
      <c r="E15" s="9">
        <v>70</v>
      </c>
      <c r="F15" s="51">
        <v>15</v>
      </c>
      <c r="G15" s="52">
        <v>40</v>
      </c>
      <c r="H15" s="52">
        <v>74</v>
      </c>
      <c r="I15" s="116">
        <v>25</v>
      </c>
      <c r="J15" s="216">
        <v>48</v>
      </c>
      <c r="K15" s="10">
        <v>88</v>
      </c>
      <c r="L15" s="116">
        <v>25</v>
      </c>
      <c r="M15" s="200">
        <v>50</v>
      </c>
      <c r="N15" s="179">
        <v>70</v>
      </c>
      <c r="O15" s="29"/>
      <c r="P15" s="28"/>
      <c r="Q15" s="28">
        <v>65</v>
      </c>
      <c r="R15" s="51"/>
      <c r="S15" s="52"/>
      <c r="T15" s="52">
        <v>75</v>
      </c>
      <c r="U15" s="130">
        <v>15</v>
      </c>
      <c r="V15" s="165">
        <v>20</v>
      </c>
      <c r="W15" s="28"/>
      <c r="X15" s="9">
        <v>20</v>
      </c>
      <c r="Y15" s="166">
        <v>35</v>
      </c>
      <c r="Z15" s="9"/>
      <c r="AA15" s="9">
        <v>5</v>
      </c>
      <c r="AB15" s="196">
        <v>10</v>
      </c>
      <c r="AC15" s="9"/>
      <c r="AD15" s="116">
        <v>20</v>
      </c>
      <c r="AE15" s="232">
        <v>40</v>
      </c>
      <c r="AF15" s="9">
        <v>65</v>
      </c>
      <c r="AG15" s="30">
        <f t="shared" si="1"/>
        <v>17.899999999999999</v>
      </c>
      <c r="AH15" s="30">
        <f t="shared" si="2"/>
        <v>34.1</v>
      </c>
      <c r="AI15" s="30"/>
      <c r="AJ15" s="31"/>
      <c r="AK15" s="31"/>
      <c r="AL15" s="31"/>
    </row>
    <row r="16" spans="1:38" ht="15.6" x14ac:dyDescent="0.3">
      <c r="A16" s="8">
        <f t="shared" si="0"/>
        <v>6</v>
      </c>
      <c r="B16" s="41" t="s">
        <v>140</v>
      </c>
      <c r="C16" s="9">
        <v>0</v>
      </c>
      <c r="D16" s="9">
        <v>0</v>
      </c>
      <c r="E16" s="371">
        <v>0</v>
      </c>
      <c r="F16" s="51">
        <v>0</v>
      </c>
      <c r="G16" s="52">
        <v>0</v>
      </c>
      <c r="H16" s="360">
        <v>0</v>
      </c>
      <c r="I16" s="116">
        <v>0</v>
      </c>
      <c r="J16" s="216">
        <v>29</v>
      </c>
      <c r="K16" s="10">
        <v>69</v>
      </c>
      <c r="L16" s="116">
        <v>25</v>
      </c>
      <c r="M16" s="200">
        <v>50</v>
      </c>
      <c r="N16" s="179">
        <v>70</v>
      </c>
      <c r="O16" s="29"/>
      <c r="P16" s="28"/>
      <c r="Q16" s="28">
        <v>55</v>
      </c>
      <c r="R16" s="51"/>
      <c r="S16" s="52"/>
      <c r="T16" s="360">
        <v>0</v>
      </c>
      <c r="U16" s="130">
        <v>15</v>
      </c>
      <c r="V16" s="165">
        <v>15</v>
      </c>
      <c r="W16" s="28"/>
      <c r="X16" s="9">
        <v>20</v>
      </c>
      <c r="Y16" s="166">
        <v>20</v>
      </c>
      <c r="Z16" s="9"/>
      <c r="AA16" s="9">
        <v>5</v>
      </c>
      <c r="AB16" s="196">
        <v>10</v>
      </c>
      <c r="AC16" s="9"/>
      <c r="AD16" s="116">
        <v>20</v>
      </c>
      <c r="AE16" s="232">
        <v>22</v>
      </c>
      <c r="AF16" s="378">
        <v>0</v>
      </c>
      <c r="AG16" s="30">
        <f t="shared" si="1"/>
        <v>10.6</v>
      </c>
      <c r="AH16" s="30">
        <f t="shared" si="2"/>
        <v>18.3</v>
      </c>
      <c r="AI16" s="30"/>
      <c r="AJ16" s="31"/>
      <c r="AK16" s="31"/>
      <c r="AL16" s="31"/>
    </row>
    <row r="17" spans="1:38" ht="15.6" x14ac:dyDescent="0.3">
      <c r="A17" s="8">
        <f t="shared" si="0"/>
        <v>7</v>
      </c>
      <c r="B17" s="41" t="s">
        <v>141</v>
      </c>
      <c r="C17" s="9">
        <v>18</v>
      </c>
      <c r="D17" s="9">
        <v>40</v>
      </c>
      <c r="E17" s="9">
        <v>90</v>
      </c>
      <c r="F17" s="51">
        <v>15</v>
      </c>
      <c r="G17" s="52">
        <v>40</v>
      </c>
      <c r="H17" s="52">
        <v>72</v>
      </c>
      <c r="I17" s="116">
        <v>25</v>
      </c>
      <c r="J17" s="216">
        <v>46</v>
      </c>
      <c r="K17" s="10">
        <v>86</v>
      </c>
      <c r="L17" s="116">
        <v>25</v>
      </c>
      <c r="M17" s="200">
        <v>50</v>
      </c>
      <c r="N17" s="179">
        <v>70</v>
      </c>
      <c r="O17" s="29"/>
      <c r="P17" s="28"/>
      <c r="Q17" s="28">
        <v>85</v>
      </c>
      <c r="R17" s="51"/>
      <c r="S17" s="52"/>
      <c r="T17" s="52">
        <v>90</v>
      </c>
      <c r="U17" s="130">
        <v>15</v>
      </c>
      <c r="V17" s="165">
        <v>15</v>
      </c>
      <c r="W17" s="28"/>
      <c r="X17" s="9">
        <v>20</v>
      </c>
      <c r="Y17" s="166">
        <v>30</v>
      </c>
      <c r="Z17" s="9"/>
      <c r="AA17" s="9">
        <v>5</v>
      </c>
      <c r="AB17" s="196">
        <v>20</v>
      </c>
      <c r="AC17" s="9"/>
      <c r="AD17" s="116">
        <v>20</v>
      </c>
      <c r="AE17" s="232">
        <v>45</v>
      </c>
      <c r="AF17" s="9">
        <v>70</v>
      </c>
      <c r="AG17" s="30">
        <f t="shared" si="1"/>
        <v>17.899999999999999</v>
      </c>
      <c r="AH17" s="30">
        <f t="shared" si="2"/>
        <v>35.799999999999997</v>
      </c>
      <c r="AI17" s="30"/>
      <c r="AJ17" s="31"/>
      <c r="AK17" s="31"/>
      <c r="AL17" s="31"/>
    </row>
    <row r="18" spans="1:38" ht="15.6" x14ac:dyDescent="0.3">
      <c r="A18" s="8">
        <f t="shared" si="0"/>
        <v>8</v>
      </c>
      <c r="B18" s="58" t="s">
        <v>142</v>
      </c>
      <c r="C18" s="9">
        <v>18</v>
      </c>
      <c r="D18" s="9">
        <v>40</v>
      </c>
      <c r="E18" s="9">
        <v>80</v>
      </c>
      <c r="F18" s="51">
        <v>15</v>
      </c>
      <c r="G18" s="52">
        <v>40</v>
      </c>
      <c r="H18" s="52">
        <v>78</v>
      </c>
      <c r="I18" s="116">
        <v>25</v>
      </c>
      <c r="J18" s="216">
        <v>48</v>
      </c>
      <c r="K18" s="10">
        <v>88</v>
      </c>
      <c r="L18" s="116">
        <v>25</v>
      </c>
      <c r="M18" s="200">
        <v>50</v>
      </c>
      <c r="N18" s="179">
        <v>70</v>
      </c>
      <c r="O18" s="29"/>
      <c r="P18" s="28"/>
      <c r="Q18" s="28">
        <v>95</v>
      </c>
      <c r="R18" s="51"/>
      <c r="S18" s="52"/>
      <c r="T18" s="52">
        <v>87</v>
      </c>
      <c r="U18" s="130">
        <v>15</v>
      </c>
      <c r="V18" s="165">
        <v>25</v>
      </c>
      <c r="W18" s="28"/>
      <c r="X18" s="9">
        <v>20</v>
      </c>
      <c r="Y18" s="166">
        <v>30</v>
      </c>
      <c r="Z18" s="9"/>
      <c r="AA18" s="9">
        <v>5</v>
      </c>
      <c r="AB18" s="196">
        <v>30</v>
      </c>
      <c r="AC18" s="9"/>
      <c r="AD18" s="116">
        <v>20</v>
      </c>
      <c r="AE18" s="232">
        <v>45</v>
      </c>
      <c r="AF18" s="9">
        <v>70</v>
      </c>
      <c r="AG18" s="30">
        <f t="shared" si="1"/>
        <v>17.899999999999999</v>
      </c>
      <c r="AH18" s="30">
        <f t="shared" si="2"/>
        <v>38.5</v>
      </c>
      <c r="AI18" s="30"/>
      <c r="AJ18" s="31"/>
      <c r="AK18" s="31"/>
      <c r="AL18" s="31"/>
    </row>
    <row r="19" spans="1:38" ht="15.6" x14ac:dyDescent="0.3">
      <c r="A19" s="8">
        <f t="shared" si="0"/>
        <v>9</v>
      </c>
      <c r="B19" s="41" t="s">
        <v>143</v>
      </c>
      <c r="C19" s="9">
        <v>18</v>
      </c>
      <c r="D19" s="9">
        <v>40</v>
      </c>
      <c r="E19" s="9">
        <v>80</v>
      </c>
      <c r="F19" s="9">
        <v>15</v>
      </c>
      <c r="G19" s="118">
        <v>40</v>
      </c>
      <c r="H19" s="28">
        <v>88</v>
      </c>
      <c r="I19" s="116">
        <v>25</v>
      </c>
      <c r="J19" s="216">
        <v>48</v>
      </c>
      <c r="K19" s="12">
        <v>88</v>
      </c>
      <c r="L19" s="116">
        <v>25</v>
      </c>
      <c r="M19" s="200">
        <v>50</v>
      </c>
      <c r="N19" s="179">
        <v>70</v>
      </c>
      <c r="O19" s="29"/>
      <c r="P19" s="28"/>
      <c r="Q19" s="28">
        <v>85</v>
      </c>
      <c r="R19" s="9"/>
      <c r="S19" s="28"/>
      <c r="T19" s="28">
        <v>90</v>
      </c>
      <c r="U19" s="130">
        <v>15</v>
      </c>
      <c r="V19" s="165">
        <v>20</v>
      </c>
      <c r="W19" s="28"/>
      <c r="X19" s="9">
        <v>20</v>
      </c>
      <c r="Y19" s="166">
        <v>30</v>
      </c>
      <c r="Z19" s="9"/>
      <c r="AA19" s="9">
        <v>5</v>
      </c>
      <c r="AB19" s="196">
        <v>15</v>
      </c>
      <c r="AC19" s="9"/>
      <c r="AD19" s="116">
        <v>20</v>
      </c>
      <c r="AE19" s="232">
        <v>43</v>
      </c>
      <c r="AF19" s="9">
        <v>70</v>
      </c>
      <c r="AG19" s="30">
        <f t="shared" si="1"/>
        <v>17.899999999999999</v>
      </c>
      <c r="AH19" s="30">
        <f t="shared" si="2"/>
        <v>35.799999999999997</v>
      </c>
      <c r="AI19" s="30"/>
      <c r="AJ19" s="50"/>
      <c r="AK19" s="31"/>
      <c r="AL19" s="31"/>
    </row>
    <row r="20" spans="1:38" ht="30.6" customHeight="1" x14ac:dyDescent="0.3">
      <c r="A20" s="547" t="s">
        <v>10</v>
      </c>
      <c r="B20" s="548"/>
      <c r="C20" s="47"/>
      <c r="D20" s="47"/>
      <c r="E20" s="4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47"/>
      <c r="Y20" s="47"/>
      <c r="Z20" s="47"/>
      <c r="AA20" s="47"/>
      <c r="AB20" s="47"/>
      <c r="AC20" s="47"/>
      <c r="AD20" s="47"/>
      <c r="AE20" s="47"/>
      <c r="AF20" s="47"/>
      <c r="AG20" s="14"/>
      <c r="AH20" s="14"/>
      <c r="AI20" s="14"/>
    </row>
    <row r="21" spans="1:38" x14ac:dyDescent="0.3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4"/>
    </row>
    <row r="22" spans="1:38" x14ac:dyDescent="0.3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4"/>
    </row>
    <row r="23" spans="1:38" x14ac:dyDescent="0.3">
      <c r="A23" s="3"/>
      <c r="B23" s="6"/>
      <c r="C23" s="3"/>
      <c r="D23" s="3"/>
      <c r="E23" s="3"/>
      <c r="F23" s="3"/>
      <c r="G23" s="3"/>
      <c r="H23" s="3"/>
      <c r="I23" s="3" t="s">
        <v>12</v>
      </c>
      <c r="J23" s="3"/>
      <c r="K23" s="3"/>
      <c r="L23" s="3"/>
      <c r="M23" s="3"/>
      <c r="N23" s="3"/>
      <c r="O23" s="3"/>
      <c r="P23" s="3" t="s">
        <v>13</v>
      </c>
      <c r="Q23" s="3"/>
      <c r="R23" s="3"/>
      <c r="S23" s="3"/>
      <c r="U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4"/>
    </row>
    <row r="24" spans="1:38" x14ac:dyDescent="0.3">
      <c r="A24" s="1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</row>
  </sheetData>
  <protectedRanges>
    <protectedRange sqref="B11:B19" name="Диапазон1"/>
  </protectedRanges>
  <sortState ref="B13:B19">
    <sortCondition ref="B13"/>
  </sortState>
  <mergeCells count="29">
    <mergeCell ref="A1:AI1"/>
    <mergeCell ref="A2:AI2"/>
    <mergeCell ref="A3:O3"/>
    <mergeCell ref="A4:O4"/>
    <mergeCell ref="A5:O5"/>
    <mergeCell ref="AG8:AI9"/>
    <mergeCell ref="C9:E9"/>
    <mergeCell ref="I9:K9"/>
    <mergeCell ref="L9:N9"/>
    <mergeCell ref="O9:Q9"/>
    <mergeCell ref="R9:T9"/>
    <mergeCell ref="U9:W9"/>
    <mergeCell ref="O8:Q8"/>
    <mergeCell ref="R8:T8"/>
    <mergeCell ref="U8:W8"/>
    <mergeCell ref="X8:Z8"/>
    <mergeCell ref="X9:Z9"/>
    <mergeCell ref="AA9:AC9"/>
    <mergeCell ref="AD9:AF9"/>
    <mergeCell ref="L8:N8"/>
    <mergeCell ref="AA8:AC8"/>
    <mergeCell ref="AD8:AF8"/>
    <mergeCell ref="A20:B20"/>
    <mergeCell ref="A8:A9"/>
    <mergeCell ref="B8:B9"/>
    <mergeCell ref="C8:E8"/>
    <mergeCell ref="I8:K8"/>
    <mergeCell ref="F8:H8"/>
    <mergeCell ref="F9:H9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view="pageBreakPreview" topLeftCell="A4" zoomScale="90" zoomScaleNormal="100" zoomScaleSheetLayoutView="90" workbookViewId="0">
      <selection activeCell="T23" sqref="T23"/>
    </sheetView>
  </sheetViews>
  <sheetFormatPr defaultRowHeight="13.2" x14ac:dyDescent="0.25"/>
  <cols>
    <col min="1" max="1" width="3.44140625" style="244" customWidth="1"/>
    <col min="2" max="2" width="36.6640625" style="245" customWidth="1"/>
    <col min="3" max="3" width="4.33203125" style="244" customWidth="1"/>
    <col min="4" max="4" width="4.44140625" style="244" customWidth="1"/>
    <col min="5" max="5" width="4.5546875" style="244" customWidth="1"/>
    <col min="6" max="7" width="4.6640625" style="244" customWidth="1"/>
    <col min="8" max="8" width="4.109375" style="244" customWidth="1"/>
    <col min="9" max="9" width="5.109375" style="244" customWidth="1"/>
    <col min="10" max="10" width="4.6640625" style="244" customWidth="1"/>
    <col min="11" max="13" width="4.5546875" style="244" customWidth="1"/>
    <col min="14" max="14" width="4.44140625" style="244" customWidth="1"/>
    <col min="15" max="15" width="4.5546875" style="244" customWidth="1"/>
    <col min="16" max="16" width="4.6640625" style="244" customWidth="1"/>
    <col min="17" max="17" width="4.33203125" style="244" bestFit="1" customWidth="1"/>
    <col min="18" max="19" width="4.6640625" style="244" customWidth="1"/>
    <col min="20" max="20" width="4.33203125" style="244" customWidth="1"/>
    <col min="21" max="27" width="4.6640625" style="244" customWidth="1"/>
    <col min="28" max="28" width="4.5546875" style="244" bestFit="1" customWidth="1"/>
    <col min="29" max="29" width="4.33203125" style="244" customWidth="1"/>
    <col min="30" max="30" width="5.33203125" style="246" customWidth="1"/>
    <col min="31" max="31" width="5" style="246" customWidth="1"/>
    <col min="32" max="32" width="6" style="246" customWidth="1"/>
    <col min="33" max="33" width="6.33203125" style="245" customWidth="1"/>
    <col min="34" max="256" width="8.88671875" style="245"/>
    <col min="257" max="257" width="3.44140625" style="245" customWidth="1"/>
    <col min="258" max="258" width="41.33203125" style="245" customWidth="1"/>
    <col min="259" max="259" width="4.33203125" style="245" customWidth="1"/>
    <col min="260" max="260" width="4.44140625" style="245" customWidth="1"/>
    <col min="261" max="261" width="4.5546875" style="245" customWidth="1"/>
    <col min="262" max="263" width="4.6640625" style="245" customWidth="1"/>
    <col min="264" max="264" width="4.109375" style="245" customWidth="1"/>
    <col min="265" max="265" width="5.109375" style="245" customWidth="1"/>
    <col min="266" max="266" width="4.6640625" style="245" customWidth="1"/>
    <col min="267" max="269" width="4.5546875" style="245" customWidth="1"/>
    <col min="270" max="270" width="4.44140625" style="245" customWidth="1"/>
    <col min="271" max="271" width="4.5546875" style="245" customWidth="1"/>
    <col min="272" max="272" width="4.6640625" style="245" customWidth="1"/>
    <col min="273" max="273" width="4.33203125" style="245" bestFit="1" customWidth="1"/>
    <col min="274" max="275" width="4.6640625" style="245" customWidth="1"/>
    <col min="276" max="276" width="4.33203125" style="245" customWidth="1"/>
    <col min="277" max="283" width="4.6640625" style="245" customWidth="1"/>
    <col min="284" max="284" width="4.5546875" style="245" bestFit="1" customWidth="1"/>
    <col min="285" max="285" width="4.33203125" style="245" customWidth="1"/>
    <col min="286" max="286" width="5.33203125" style="245" customWidth="1"/>
    <col min="287" max="287" width="5" style="245" customWidth="1"/>
    <col min="288" max="288" width="6" style="245" customWidth="1"/>
    <col min="289" max="289" width="6.33203125" style="245" customWidth="1"/>
    <col min="290" max="512" width="8.88671875" style="245"/>
    <col min="513" max="513" width="3.44140625" style="245" customWidth="1"/>
    <col min="514" max="514" width="41.33203125" style="245" customWidth="1"/>
    <col min="515" max="515" width="4.33203125" style="245" customWidth="1"/>
    <col min="516" max="516" width="4.44140625" style="245" customWidth="1"/>
    <col min="517" max="517" width="4.5546875" style="245" customWidth="1"/>
    <col min="518" max="519" width="4.6640625" style="245" customWidth="1"/>
    <col min="520" max="520" width="4.109375" style="245" customWidth="1"/>
    <col min="521" max="521" width="5.109375" style="245" customWidth="1"/>
    <col min="522" max="522" width="4.6640625" style="245" customWidth="1"/>
    <col min="523" max="525" width="4.5546875" style="245" customWidth="1"/>
    <col min="526" max="526" width="4.44140625" style="245" customWidth="1"/>
    <col min="527" max="527" width="4.5546875" style="245" customWidth="1"/>
    <col min="528" max="528" width="4.6640625" style="245" customWidth="1"/>
    <col min="529" max="529" width="4.33203125" style="245" bestFit="1" customWidth="1"/>
    <col min="530" max="531" width="4.6640625" style="245" customWidth="1"/>
    <col min="532" max="532" width="4.33203125" style="245" customWidth="1"/>
    <col min="533" max="539" width="4.6640625" style="245" customWidth="1"/>
    <col min="540" max="540" width="4.5546875" style="245" bestFit="1" customWidth="1"/>
    <col min="541" max="541" width="4.33203125" style="245" customWidth="1"/>
    <col min="542" max="542" width="5.33203125" style="245" customWidth="1"/>
    <col min="543" max="543" width="5" style="245" customWidth="1"/>
    <col min="544" max="544" width="6" style="245" customWidth="1"/>
    <col min="545" max="545" width="6.33203125" style="245" customWidth="1"/>
    <col min="546" max="768" width="8.88671875" style="245"/>
    <col min="769" max="769" width="3.44140625" style="245" customWidth="1"/>
    <col min="770" max="770" width="41.33203125" style="245" customWidth="1"/>
    <col min="771" max="771" width="4.33203125" style="245" customWidth="1"/>
    <col min="772" max="772" width="4.44140625" style="245" customWidth="1"/>
    <col min="773" max="773" width="4.5546875" style="245" customWidth="1"/>
    <col min="774" max="775" width="4.6640625" style="245" customWidth="1"/>
    <col min="776" max="776" width="4.109375" style="245" customWidth="1"/>
    <col min="777" max="777" width="5.109375" style="245" customWidth="1"/>
    <col min="778" max="778" width="4.6640625" style="245" customWidth="1"/>
    <col min="779" max="781" width="4.5546875" style="245" customWidth="1"/>
    <col min="782" max="782" width="4.44140625" style="245" customWidth="1"/>
    <col min="783" max="783" width="4.5546875" style="245" customWidth="1"/>
    <col min="784" max="784" width="4.6640625" style="245" customWidth="1"/>
    <col min="785" max="785" width="4.33203125" style="245" bestFit="1" customWidth="1"/>
    <col min="786" max="787" width="4.6640625" style="245" customWidth="1"/>
    <col min="788" max="788" width="4.33203125" style="245" customWidth="1"/>
    <col min="789" max="795" width="4.6640625" style="245" customWidth="1"/>
    <col min="796" max="796" width="4.5546875" style="245" bestFit="1" customWidth="1"/>
    <col min="797" max="797" width="4.33203125" style="245" customWidth="1"/>
    <col min="798" max="798" width="5.33203125" style="245" customWidth="1"/>
    <col min="799" max="799" width="5" style="245" customWidth="1"/>
    <col min="800" max="800" width="6" style="245" customWidth="1"/>
    <col min="801" max="801" width="6.33203125" style="245" customWidth="1"/>
    <col min="802" max="1024" width="8.88671875" style="245"/>
    <col min="1025" max="1025" width="3.44140625" style="245" customWidth="1"/>
    <col min="1026" max="1026" width="41.33203125" style="245" customWidth="1"/>
    <col min="1027" max="1027" width="4.33203125" style="245" customWidth="1"/>
    <col min="1028" max="1028" width="4.44140625" style="245" customWidth="1"/>
    <col min="1029" max="1029" width="4.5546875" style="245" customWidth="1"/>
    <col min="1030" max="1031" width="4.6640625" style="245" customWidth="1"/>
    <col min="1032" max="1032" width="4.109375" style="245" customWidth="1"/>
    <col min="1033" max="1033" width="5.109375" style="245" customWidth="1"/>
    <col min="1034" max="1034" width="4.6640625" style="245" customWidth="1"/>
    <col min="1035" max="1037" width="4.5546875" style="245" customWidth="1"/>
    <col min="1038" max="1038" width="4.44140625" style="245" customWidth="1"/>
    <col min="1039" max="1039" width="4.5546875" style="245" customWidth="1"/>
    <col min="1040" max="1040" width="4.6640625" style="245" customWidth="1"/>
    <col min="1041" max="1041" width="4.33203125" style="245" bestFit="1" customWidth="1"/>
    <col min="1042" max="1043" width="4.6640625" style="245" customWidth="1"/>
    <col min="1044" max="1044" width="4.33203125" style="245" customWidth="1"/>
    <col min="1045" max="1051" width="4.6640625" style="245" customWidth="1"/>
    <col min="1052" max="1052" width="4.5546875" style="245" bestFit="1" customWidth="1"/>
    <col min="1053" max="1053" width="4.33203125" style="245" customWidth="1"/>
    <col min="1054" max="1054" width="5.33203125" style="245" customWidth="1"/>
    <col min="1055" max="1055" width="5" style="245" customWidth="1"/>
    <col min="1056" max="1056" width="6" style="245" customWidth="1"/>
    <col min="1057" max="1057" width="6.33203125" style="245" customWidth="1"/>
    <col min="1058" max="1280" width="8.88671875" style="245"/>
    <col min="1281" max="1281" width="3.44140625" style="245" customWidth="1"/>
    <col min="1282" max="1282" width="41.33203125" style="245" customWidth="1"/>
    <col min="1283" max="1283" width="4.33203125" style="245" customWidth="1"/>
    <col min="1284" max="1284" width="4.44140625" style="245" customWidth="1"/>
    <col min="1285" max="1285" width="4.5546875" style="245" customWidth="1"/>
    <col min="1286" max="1287" width="4.6640625" style="245" customWidth="1"/>
    <col min="1288" max="1288" width="4.109375" style="245" customWidth="1"/>
    <col min="1289" max="1289" width="5.109375" style="245" customWidth="1"/>
    <col min="1290" max="1290" width="4.6640625" style="245" customWidth="1"/>
    <col min="1291" max="1293" width="4.5546875" style="245" customWidth="1"/>
    <col min="1294" max="1294" width="4.44140625" style="245" customWidth="1"/>
    <col min="1295" max="1295" width="4.5546875" style="245" customWidth="1"/>
    <col min="1296" max="1296" width="4.6640625" style="245" customWidth="1"/>
    <col min="1297" max="1297" width="4.33203125" style="245" bestFit="1" customWidth="1"/>
    <col min="1298" max="1299" width="4.6640625" style="245" customWidth="1"/>
    <col min="1300" max="1300" width="4.33203125" style="245" customWidth="1"/>
    <col min="1301" max="1307" width="4.6640625" style="245" customWidth="1"/>
    <col min="1308" max="1308" width="4.5546875" style="245" bestFit="1" customWidth="1"/>
    <col min="1309" max="1309" width="4.33203125" style="245" customWidth="1"/>
    <col min="1310" max="1310" width="5.33203125" style="245" customWidth="1"/>
    <col min="1311" max="1311" width="5" style="245" customWidth="1"/>
    <col min="1312" max="1312" width="6" style="245" customWidth="1"/>
    <col min="1313" max="1313" width="6.33203125" style="245" customWidth="1"/>
    <col min="1314" max="1536" width="8.88671875" style="245"/>
    <col min="1537" max="1537" width="3.44140625" style="245" customWidth="1"/>
    <col min="1538" max="1538" width="41.33203125" style="245" customWidth="1"/>
    <col min="1539" max="1539" width="4.33203125" style="245" customWidth="1"/>
    <col min="1540" max="1540" width="4.44140625" style="245" customWidth="1"/>
    <col min="1541" max="1541" width="4.5546875" style="245" customWidth="1"/>
    <col min="1542" max="1543" width="4.6640625" style="245" customWidth="1"/>
    <col min="1544" max="1544" width="4.109375" style="245" customWidth="1"/>
    <col min="1545" max="1545" width="5.109375" style="245" customWidth="1"/>
    <col min="1546" max="1546" width="4.6640625" style="245" customWidth="1"/>
    <col min="1547" max="1549" width="4.5546875" style="245" customWidth="1"/>
    <col min="1550" max="1550" width="4.44140625" style="245" customWidth="1"/>
    <col min="1551" max="1551" width="4.5546875" style="245" customWidth="1"/>
    <col min="1552" max="1552" width="4.6640625" style="245" customWidth="1"/>
    <col min="1553" max="1553" width="4.33203125" style="245" bestFit="1" customWidth="1"/>
    <col min="1554" max="1555" width="4.6640625" style="245" customWidth="1"/>
    <col min="1556" max="1556" width="4.33203125" style="245" customWidth="1"/>
    <col min="1557" max="1563" width="4.6640625" style="245" customWidth="1"/>
    <col min="1564" max="1564" width="4.5546875" style="245" bestFit="1" customWidth="1"/>
    <col min="1565" max="1565" width="4.33203125" style="245" customWidth="1"/>
    <col min="1566" max="1566" width="5.33203125" style="245" customWidth="1"/>
    <col min="1567" max="1567" width="5" style="245" customWidth="1"/>
    <col min="1568" max="1568" width="6" style="245" customWidth="1"/>
    <col min="1569" max="1569" width="6.33203125" style="245" customWidth="1"/>
    <col min="1570" max="1792" width="8.88671875" style="245"/>
    <col min="1793" max="1793" width="3.44140625" style="245" customWidth="1"/>
    <col min="1794" max="1794" width="41.33203125" style="245" customWidth="1"/>
    <col min="1795" max="1795" width="4.33203125" style="245" customWidth="1"/>
    <col min="1796" max="1796" width="4.44140625" style="245" customWidth="1"/>
    <col min="1797" max="1797" width="4.5546875" style="245" customWidth="1"/>
    <col min="1798" max="1799" width="4.6640625" style="245" customWidth="1"/>
    <col min="1800" max="1800" width="4.109375" style="245" customWidth="1"/>
    <col min="1801" max="1801" width="5.109375" style="245" customWidth="1"/>
    <col min="1802" max="1802" width="4.6640625" style="245" customWidth="1"/>
    <col min="1803" max="1805" width="4.5546875" style="245" customWidth="1"/>
    <col min="1806" max="1806" width="4.44140625" style="245" customWidth="1"/>
    <col min="1807" max="1807" width="4.5546875" style="245" customWidth="1"/>
    <col min="1808" max="1808" width="4.6640625" style="245" customWidth="1"/>
    <col min="1809" max="1809" width="4.33203125" style="245" bestFit="1" customWidth="1"/>
    <col min="1810" max="1811" width="4.6640625" style="245" customWidth="1"/>
    <col min="1812" max="1812" width="4.33203125" style="245" customWidth="1"/>
    <col min="1813" max="1819" width="4.6640625" style="245" customWidth="1"/>
    <col min="1820" max="1820" width="4.5546875" style="245" bestFit="1" customWidth="1"/>
    <col min="1821" max="1821" width="4.33203125" style="245" customWidth="1"/>
    <col min="1822" max="1822" width="5.33203125" style="245" customWidth="1"/>
    <col min="1823" max="1823" width="5" style="245" customWidth="1"/>
    <col min="1824" max="1824" width="6" style="245" customWidth="1"/>
    <col min="1825" max="1825" width="6.33203125" style="245" customWidth="1"/>
    <col min="1826" max="2048" width="8.88671875" style="245"/>
    <col min="2049" max="2049" width="3.44140625" style="245" customWidth="1"/>
    <col min="2050" max="2050" width="41.33203125" style="245" customWidth="1"/>
    <col min="2051" max="2051" width="4.33203125" style="245" customWidth="1"/>
    <col min="2052" max="2052" width="4.44140625" style="245" customWidth="1"/>
    <col min="2053" max="2053" width="4.5546875" style="245" customWidth="1"/>
    <col min="2054" max="2055" width="4.6640625" style="245" customWidth="1"/>
    <col min="2056" max="2056" width="4.109375" style="245" customWidth="1"/>
    <col min="2057" max="2057" width="5.109375" style="245" customWidth="1"/>
    <col min="2058" max="2058" width="4.6640625" style="245" customWidth="1"/>
    <col min="2059" max="2061" width="4.5546875" style="245" customWidth="1"/>
    <col min="2062" max="2062" width="4.44140625" style="245" customWidth="1"/>
    <col min="2063" max="2063" width="4.5546875" style="245" customWidth="1"/>
    <col min="2064" max="2064" width="4.6640625" style="245" customWidth="1"/>
    <col min="2065" max="2065" width="4.33203125" style="245" bestFit="1" customWidth="1"/>
    <col min="2066" max="2067" width="4.6640625" style="245" customWidth="1"/>
    <col min="2068" max="2068" width="4.33203125" style="245" customWidth="1"/>
    <col min="2069" max="2075" width="4.6640625" style="245" customWidth="1"/>
    <col min="2076" max="2076" width="4.5546875" style="245" bestFit="1" customWidth="1"/>
    <col min="2077" max="2077" width="4.33203125" style="245" customWidth="1"/>
    <col min="2078" max="2078" width="5.33203125" style="245" customWidth="1"/>
    <col min="2079" max="2079" width="5" style="245" customWidth="1"/>
    <col min="2080" max="2080" width="6" style="245" customWidth="1"/>
    <col min="2081" max="2081" width="6.33203125" style="245" customWidth="1"/>
    <col min="2082" max="2304" width="8.88671875" style="245"/>
    <col min="2305" max="2305" width="3.44140625" style="245" customWidth="1"/>
    <col min="2306" max="2306" width="41.33203125" style="245" customWidth="1"/>
    <col min="2307" max="2307" width="4.33203125" style="245" customWidth="1"/>
    <col min="2308" max="2308" width="4.44140625" style="245" customWidth="1"/>
    <col min="2309" max="2309" width="4.5546875" style="245" customWidth="1"/>
    <col min="2310" max="2311" width="4.6640625" style="245" customWidth="1"/>
    <col min="2312" max="2312" width="4.109375" style="245" customWidth="1"/>
    <col min="2313" max="2313" width="5.109375" style="245" customWidth="1"/>
    <col min="2314" max="2314" width="4.6640625" style="245" customWidth="1"/>
    <col min="2315" max="2317" width="4.5546875" style="245" customWidth="1"/>
    <col min="2318" max="2318" width="4.44140625" style="245" customWidth="1"/>
    <col min="2319" max="2319" width="4.5546875" style="245" customWidth="1"/>
    <col min="2320" max="2320" width="4.6640625" style="245" customWidth="1"/>
    <col min="2321" max="2321" width="4.33203125" style="245" bestFit="1" customWidth="1"/>
    <col min="2322" max="2323" width="4.6640625" style="245" customWidth="1"/>
    <col min="2324" max="2324" width="4.33203125" style="245" customWidth="1"/>
    <col min="2325" max="2331" width="4.6640625" style="245" customWidth="1"/>
    <col min="2332" max="2332" width="4.5546875" style="245" bestFit="1" customWidth="1"/>
    <col min="2333" max="2333" width="4.33203125" style="245" customWidth="1"/>
    <col min="2334" max="2334" width="5.33203125" style="245" customWidth="1"/>
    <col min="2335" max="2335" width="5" style="245" customWidth="1"/>
    <col min="2336" max="2336" width="6" style="245" customWidth="1"/>
    <col min="2337" max="2337" width="6.33203125" style="245" customWidth="1"/>
    <col min="2338" max="2560" width="8.88671875" style="245"/>
    <col min="2561" max="2561" width="3.44140625" style="245" customWidth="1"/>
    <col min="2562" max="2562" width="41.33203125" style="245" customWidth="1"/>
    <col min="2563" max="2563" width="4.33203125" style="245" customWidth="1"/>
    <col min="2564" max="2564" width="4.44140625" style="245" customWidth="1"/>
    <col min="2565" max="2565" width="4.5546875" style="245" customWidth="1"/>
    <col min="2566" max="2567" width="4.6640625" style="245" customWidth="1"/>
    <col min="2568" max="2568" width="4.109375" style="245" customWidth="1"/>
    <col min="2569" max="2569" width="5.109375" style="245" customWidth="1"/>
    <col min="2570" max="2570" width="4.6640625" style="245" customWidth="1"/>
    <col min="2571" max="2573" width="4.5546875" style="245" customWidth="1"/>
    <col min="2574" max="2574" width="4.44140625" style="245" customWidth="1"/>
    <col min="2575" max="2575" width="4.5546875" style="245" customWidth="1"/>
    <col min="2576" max="2576" width="4.6640625" style="245" customWidth="1"/>
    <col min="2577" max="2577" width="4.33203125" style="245" bestFit="1" customWidth="1"/>
    <col min="2578" max="2579" width="4.6640625" style="245" customWidth="1"/>
    <col min="2580" max="2580" width="4.33203125" style="245" customWidth="1"/>
    <col min="2581" max="2587" width="4.6640625" style="245" customWidth="1"/>
    <col min="2588" max="2588" width="4.5546875" style="245" bestFit="1" customWidth="1"/>
    <col min="2589" max="2589" width="4.33203125" style="245" customWidth="1"/>
    <col min="2590" max="2590" width="5.33203125" style="245" customWidth="1"/>
    <col min="2591" max="2591" width="5" style="245" customWidth="1"/>
    <col min="2592" max="2592" width="6" style="245" customWidth="1"/>
    <col min="2593" max="2593" width="6.33203125" style="245" customWidth="1"/>
    <col min="2594" max="2816" width="8.88671875" style="245"/>
    <col min="2817" max="2817" width="3.44140625" style="245" customWidth="1"/>
    <col min="2818" max="2818" width="41.33203125" style="245" customWidth="1"/>
    <col min="2819" max="2819" width="4.33203125" style="245" customWidth="1"/>
    <col min="2820" max="2820" width="4.44140625" style="245" customWidth="1"/>
    <col min="2821" max="2821" width="4.5546875" style="245" customWidth="1"/>
    <col min="2822" max="2823" width="4.6640625" style="245" customWidth="1"/>
    <col min="2824" max="2824" width="4.109375" style="245" customWidth="1"/>
    <col min="2825" max="2825" width="5.109375" style="245" customWidth="1"/>
    <col min="2826" max="2826" width="4.6640625" style="245" customWidth="1"/>
    <col min="2827" max="2829" width="4.5546875" style="245" customWidth="1"/>
    <col min="2830" max="2830" width="4.44140625" style="245" customWidth="1"/>
    <col min="2831" max="2831" width="4.5546875" style="245" customWidth="1"/>
    <col min="2832" max="2832" width="4.6640625" style="245" customWidth="1"/>
    <col min="2833" max="2833" width="4.33203125" style="245" bestFit="1" customWidth="1"/>
    <col min="2834" max="2835" width="4.6640625" style="245" customWidth="1"/>
    <col min="2836" max="2836" width="4.33203125" style="245" customWidth="1"/>
    <col min="2837" max="2843" width="4.6640625" style="245" customWidth="1"/>
    <col min="2844" max="2844" width="4.5546875" style="245" bestFit="1" customWidth="1"/>
    <col min="2845" max="2845" width="4.33203125" style="245" customWidth="1"/>
    <col min="2846" max="2846" width="5.33203125" style="245" customWidth="1"/>
    <col min="2847" max="2847" width="5" style="245" customWidth="1"/>
    <col min="2848" max="2848" width="6" style="245" customWidth="1"/>
    <col min="2849" max="2849" width="6.33203125" style="245" customWidth="1"/>
    <col min="2850" max="3072" width="8.88671875" style="245"/>
    <col min="3073" max="3073" width="3.44140625" style="245" customWidth="1"/>
    <col min="3074" max="3074" width="41.33203125" style="245" customWidth="1"/>
    <col min="3075" max="3075" width="4.33203125" style="245" customWidth="1"/>
    <col min="3076" max="3076" width="4.44140625" style="245" customWidth="1"/>
    <col min="3077" max="3077" width="4.5546875" style="245" customWidth="1"/>
    <col min="3078" max="3079" width="4.6640625" style="245" customWidth="1"/>
    <col min="3080" max="3080" width="4.109375" style="245" customWidth="1"/>
    <col min="3081" max="3081" width="5.109375" style="245" customWidth="1"/>
    <col min="3082" max="3082" width="4.6640625" style="245" customWidth="1"/>
    <col min="3083" max="3085" width="4.5546875" style="245" customWidth="1"/>
    <col min="3086" max="3086" width="4.44140625" style="245" customWidth="1"/>
    <col min="3087" max="3087" width="4.5546875" style="245" customWidth="1"/>
    <col min="3088" max="3088" width="4.6640625" style="245" customWidth="1"/>
    <col min="3089" max="3089" width="4.33203125" style="245" bestFit="1" customWidth="1"/>
    <col min="3090" max="3091" width="4.6640625" style="245" customWidth="1"/>
    <col min="3092" max="3092" width="4.33203125" style="245" customWidth="1"/>
    <col min="3093" max="3099" width="4.6640625" style="245" customWidth="1"/>
    <col min="3100" max="3100" width="4.5546875" style="245" bestFit="1" customWidth="1"/>
    <col min="3101" max="3101" width="4.33203125" style="245" customWidth="1"/>
    <col min="3102" max="3102" width="5.33203125" style="245" customWidth="1"/>
    <col min="3103" max="3103" width="5" style="245" customWidth="1"/>
    <col min="3104" max="3104" width="6" style="245" customWidth="1"/>
    <col min="3105" max="3105" width="6.33203125" style="245" customWidth="1"/>
    <col min="3106" max="3328" width="8.88671875" style="245"/>
    <col min="3329" max="3329" width="3.44140625" style="245" customWidth="1"/>
    <col min="3330" max="3330" width="41.33203125" style="245" customWidth="1"/>
    <col min="3331" max="3331" width="4.33203125" style="245" customWidth="1"/>
    <col min="3332" max="3332" width="4.44140625" style="245" customWidth="1"/>
    <col min="3333" max="3333" width="4.5546875" style="245" customWidth="1"/>
    <col min="3334" max="3335" width="4.6640625" style="245" customWidth="1"/>
    <col min="3336" max="3336" width="4.109375" style="245" customWidth="1"/>
    <col min="3337" max="3337" width="5.109375" style="245" customWidth="1"/>
    <col min="3338" max="3338" width="4.6640625" style="245" customWidth="1"/>
    <col min="3339" max="3341" width="4.5546875" style="245" customWidth="1"/>
    <col min="3342" max="3342" width="4.44140625" style="245" customWidth="1"/>
    <col min="3343" max="3343" width="4.5546875" style="245" customWidth="1"/>
    <col min="3344" max="3344" width="4.6640625" style="245" customWidth="1"/>
    <col min="3345" max="3345" width="4.33203125" style="245" bestFit="1" customWidth="1"/>
    <col min="3346" max="3347" width="4.6640625" style="245" customWidth="1"/>
    <col min="3348" max="3348" width="4.33203125" style="245" customWidth="1"/>
    <col min="3349" max="3355" width="4.6640625" style="245" customWidth="1"/>
    <col min="3356" max="3356" width="4.5546875" style="245" bestFit="1" customWidth="1"/>
    <col min="3357" max="3357" width="4.33203125" style="245" customWidth="1"/>
    <col min="3358" max="3358" width="5.33203125" style="245" customWidth="1"/>
    <col min="3359" max="3359" width="5" style="245" customWidth="1"/>
    <col min="3360" max="3360" width="6" style="245" customWidth="1"/>
    <col min="3361" max="3361" width="6.33203125" style="245" customWidth="1"/>
    <col min="3362" max="3584" width="8.88671875" style="245"/>
    <col min="3585" max="3585" width="3.44140625" style="245" customWidth="1"/>
    <col min="3586" max="3586" width="41.33203125" style="245" customWidth="1"/>
    <col min="3587" max="3587" width="4.33203125" style="245" customWidth="1"/>
    <col min="3588" max="3588" width="4.44140625" style="245" customWidth="1"/>
    <col min="3589" max="3589" width="4.5546875" style="245" customWidth="1"/>
    <col min="3590" max="3591" width="4.6640625" style="245" customWidth="1"/>
    <col min="3592" max="3592" width="4.109375" style="245" customWidth="1"/>
    <col min="3593" max="3593" width="5.109375" style="245" customWidth="1"/>
    <col min="3594" max="3594" width="4.6640625" style="245" customWidth="1"/>
    <col min="3595" max="3597" width="4.5546875" style="245" customWidth="1"/>
    <col min="3598" max="3598" width="4.44140625" style="245" customWidth="1"/>
    <col min="3599" max="3599" width="4.5546875" style="245" customWidth="1"/>
    <col min="3600" max="3600" width="4.6640625" style="245" customWidth="1"/>
    <col min="3601" max="3601" width="4.33203125" style="245" bestFit="1" customWidth="1"/>
    <col min="3602" max="3603" width="4.6640625" style="245" customWidth="1"/>
    <col min="3604" max="3604" width="4.33203125" style="245" customWidth="1"/>
    <col min="3605" max="3611" width="4.6640625" style="245" customWidth="1"/>
    <col min="3612" max="3612" width="4.5546875" style="245" bestFit="1" customWidth="1"/>
    <col min="3613" max="3613" width="4.33203125" style="245" customWidth="1"/>
    <col min="3614" max="3614" width="5.33203125" style="245" customWidth="1"/>
    <col min="3615" max="3615" width="5" style="245" customWidth="1"/>
    <col min="3616" max="3616" width="6" style="245" customWidth="1"/>
    <col min="3617" max="3617" width="6.33203125" style="245" customWidth="1"/>
    <col min="3618" max="3840" width="8.88671875" style="245"/>
    <col min="3841" max="3841" width="3.44140625" style="245" customWidth="1"/>
    <col min="3842" max="3842" width="41.33203125" style="245" customWidth="1"/>
    <col min="3843" max="3843" width="4.33203125" style="245" customWidth="1"/>
    <col min="3844" max="3844" width="4.44140625" style="245" customWidth="1"/>
    <col min="3845" max="3845" width="4.5546875" style="245" customWidth="1"/>
    <col min="3846" max="3847" width="4.6640625" style="245" customWidth="1"/>
    <col min="3848" max="3848" width="4.109375" style="245" customWidth="1"/>
    <col min="3849" max="3849" width="5.109375" style="245" customWidth="1"/>
    <col min="3850" max="3850" width="4.6640625" style="245" customWidth="1"/>
    <col min="3851" max="3853" width="4.5546875" style="245" customWidth="1"/>
    <col min="3854" max="3854" width="4.44140625" style="245" customWidth="1"/>
    <col min="3855" max="3855" width="4.5546875" style="245" customWidth="1"/>
    <col min="3856" max="3856" width="4.6640625" style="245" customWidth="1"/>
    <col min="3857" max="3857" width="4.33203125" style="245" bestFit="1" customWidth="1"/>
    <col min="3858" max="3859" width="4.6640625" style="245" customWidth="1"/>
    <col min="3860" max="3860" width="4.33203125" style="245" customWidth="1"/>
    <col min="3861" max="3867" width="4.6640625" style="245" customWidth="1"/>
    <col min="3868" max="3868" width="4.5546875" style="245" bestFit="1" customWidth="1"/>
    <col min="3869" max="3869" width="4.33203125" style="245" customWidth="1"/>
    <col min="3870" max="3870" width="5.33203125" style="245" customWidth="1"/>
    <col min="3871" max="3871" width="5" style="245" customWidth="1"/>
    <col min="3872" max="3872" width="6" style="245" customWidth="1"/>
    <col min="3873" max="3873" width="6.33203125" style="245" customWidth="1"/>
    <col min="3874" max="4096" width="8.88671875" style="245"/>
    <col min="4097" max="4097" width="3.44140625" style="245" customWidth="1"/>
    <col min="4098" max="4098" width="41.33203125" style="245" customWidth="1"/>
    <col min="4099" max="4099" width="4.33203125" style="245" customWidth="1"/>
    <col min="4100" max="4100" width="4.44140625" style="245" customWidth="1"/>
    <col min="4101" max="4101" width="4.5546875" style="245" customWidth="1"/>
    <col min="4102" max="4103" width="4.6640625" style="245" customWidth="1"/>
    <col min="4104" max="4104" width="4.109375" style="245" customWidth="1"/>
    <col min="4105" max="4105" width="5.109375" style="245" customWidth="1"/>
    <col min="4106" max="4106" width="4.6640625" style="245" customWidth="1"/>
    <col min="4107" max="4109" width="4.5546875" style="245" customWidth="1"/>
    <col min="4110" max="4110" width="4.44140625" style="245" customWidth="1"/>
    <col min="4111" max="4111" width="4.5546875" style="245" customWidth="1"/>
    <col min="4112" max="4112" width="4.6640625" style="245" customWidth="1"/>
    <col min="4113" max="4113" width="4.33203125" style="245" bestFit="1" customWidth="1"/>
    <col min="4114" max="4115" width="4.6640625" style="245" customWidth="1"/>
    <col min="4116" max="4116" width="4.33203125" style="245" customWidth="1"/>
    <col min="4117" max="4123" width="4.6640625" style="245" customWidth="1"/>
    <col min="4124" max="4124" width="4.5546875" style="245" bestFit="1" customWidth="1"/>
    <col min="4125" max="4125" width="4.33203125" style="245" customWidth="1"/>
    <col min="4126" max="4126" width="5.33203125" style="245" customWidth="1"/>
    <col min="4127" max="4127" width="5" style="245" customWidth="1"/>
    <col min="4128" max="4128" width="6" style="245" customWidth="1"/>
    <col min="4129" max="4129" width="6.33203125" style="245" customWidth="1"/>
    <col min="4130" max="4352" width="8.88671875" style="245"/>
    <col min="4353" max="4353" width="3.44140625" style="245" customWidth="1"/>
    <col min="4354" max="4354" width="41.33203125" style="245" customWidth="1"/>
    <col min="4355" max="4355" width="4.33203125" style="245" customWidth="1"/>
    <col min="4356" max="4356" width="4.44140625" style="245" customWidth="1"/>
    <col min="4357" max="4357" width="4.5546875" style="245" customWidth="1"/>
    <col min="4358" max="4359" width="4.6640625" style="245" customWidth="1"/>
    <col min="4360" max="4360" width="4.109375" style="245" customWidth="1"/>
    <col min="4361" max="4361" width="5.109375" style="245" customWidth="1"/>
    <col min="4362" max="4362" width="4.6640625" style="245" customWidth="1"/>
    <col min="4363" max="4365" width="4.5546875" style="245" customWidth="1"/>
    <col min="4366" max="4366" width="4.44140625" style="245" customWidth="1"/>
    <col min="4367" max="4367" width="4.5546875" style="245" customWidth="1"/>
    <col min="4368" max="4368" width="4.6640625" style="245" customWidth="1"/>
    <col min="4369" max="4369" width="4.33203125" style="245" bestFit="1" customWidth="1"/>
    <col min="4370" max="4371" width="4.6640625" style="245" customWidth="1"/>
    <col min="4372" max="4372" width="4.33203125" style="245" customWidth="1"/>
    <col min="4373" max="4379" width="4.6640625" style="245" customWidth="1"/>
    <col min="4380" max="4380" width="4.5546875" style="245" bestFit="1" customWidth="1"/>
    <col min="4381" max="4381" width="4.33203125" style="245" customWidth="1"/>
    <col min="4382" max="4382" width="5.33203125" style="245" customWidth="1"/>
    <col min="4383" max="4383" width="5" style="245" customWidth="1"/>
    <col min="4384" max="4384" width="6" style="245" customWidth="1"/>
    <col min="4385" max="4385" width="6.33203125" style="245" customWidth="1"/>
    <col min="4386" max="4608" width="8.88671875" style="245"/>
    <col min="4609" max="4609" width="3.44140625" style="245" customWidth="1"/>
    <col min="4610" max="4610" width="41.33203125" style="245" customWidth="1"/>
    <col min="4611" max="4611" width="4.33203125" style="245" customWidth="1"/>
    <col min="4612" max="4612" width="4.44140625" style="245" customWidth="1"/>
    <col min="4613" max="4613" width="4.5546875" style="245" customWidth="1"/>
    <col min="4614" max="4615" width="4.6640625" style="245" customWidth="1"/>
    <col min="4616" max="4616" width="4.109375" style="245" customWidth="1"/>
    <col min="4617" max="4617" width="5.109375" style="245" customWidth="1"/>
    <col min="4618" max="4618" width="4.6640625" style="245" customWidth="1"/>
    <col min="4619" max="4621" width="4.5546875" style="245" customWidth="1"/>
    <col min="4622" max="4622" width="4.44140625" style="245" customWidth="1"/>
    <col min="4623" max="4623" width="4.5546875" style="245" customWidth="1"/>
    <col min="4624" max="4624" width="4.6640625" style="245" customWidth="1"/>
    <col min="4625" max="4625" width="4.33203125" style="245" bestFit="1" customWidth="1"/>
    <col min="4626" max="4627" width="4.6640625" style="245" customWidth="1"/>
    <col min="4628" max="4628" width="4.33203125" style="245" customWidth="1"/>
    <col min="4629" max="4635" width="4.6640625" style="245" customWidth="1"/>
    <col min="4636" max="4636" width="4.5546875" style="245" bestFit="1" customWidth="1"/>
    <col min="4637" max="4637" width="4.33203125" style="245" customWidth="1"/>
    <col min="4638" max="4638" width="5.33203125" style="245" customWidth="1"/>
    <col min="4639" max="4639" width="5" style="245" customWidth="1"/>
    <col min="4640" max="4640" width="6" style="245" customWidth="1"/>
    <col min="4641" max="4641" width="6.33203125" style="245" customWidth="1"/>
    <col min="4642" max="4864" width="8.88671875" style="245"/>
    <col min="4865" max="4865" width="3.44140625" style="245" customWidth="1"/>
    <col min="4866" max="4866" width="41.33203125" style="245" customWidth="1"/>
    <col min="4867" max="4867" width="4.33203125" style="245" customWidth="1"/>
    <col min="4868" max="4868" width="4.44140625" style="245" customWidth="1"/>
    <col min="4869" max="4869" width="4.5546875" style="245" customWidth="1"/>
    <col min="4870" max="4871" width="4.6640625" style="245" customWidth="1"/>
    <col min="4872" max="4872" width="4.109375" style="245" customWidth="1"/>
    <col min="4873" max="4873" width="5.109375" style="245" customWidth="1"/>
    <col min="4874" max="4874" width="4.6640625" style="245" customWidth="1"/>
    <col min="4875" max="4877" width="4.5546875" style="245" customWidth="1"/>
    <col min="4878" max="4878" width="4.44140625" style="245" customWidth="1"/>
    <col min="4879" max="4879" width="4.5546875" style="245" customWidth="1"/>
    <col min="4880" max="4880" width="4.6640625" style="245" customWidth="1"/>
    <col min="4881" max="4881" width="4.33203125" style="245" bestFit="1" customWidth="1"/>
    <col min="4882" max="4883" width="4.6640625" style="245" customWidth="1"/>
    <col min="4884" max="4884" width="4.33203125" style="245" customWidth="1"/>
    <col min="4885" max="4891" width="4.6640625" style="245" customWidth="1"/>
    <col min="4892" max="4892" width="4.5546875" style="245" bestFit="1" customWidth="1"/>
    <col min="4893" max="4893" width="4.33203125" style="245" customWidth="1"/>
    <col min="4894" max="4894" width="5.33203125" style="245" customWidth="1"/>
    <col min="4895" max="4895" width="5" style="245" customWidth="1"/>
    <col min="4896" max="4896" width="6" style="245" customWidth="1"/>
    <col min="4897" max="4897" width="6.33203125" style="245" customWidth="1"/>
    <col min="4898" max="5120" width="8.88671875" style="245"/>
    <col min="5121" max="5121" width="3.44140625" style="245" customWidth="1"/>
    <col min="5122" max="5122" width="41.33203125" style="245" customWidth="1"/>
    <col min="5123" max="5123" width="4.33203125" style="245" customWidth="1"/>
    <col min="5124" max="5124" width="4.44140625" style="245" customWidth="1"/>
    <col min="5125" max="5125" width="4.5546875" style="245" customWidth="1"/>
    <col min="5126" max="5127" width="4.6640625" style="245" customWidth="1"/>
    <col min="5128" max="5128" width="4.109375" style="245" customWidth="1"/>
    <col min="5129" max="5129" width="5.109375" style="245" customWidth="1"/>
    <col min="5130" max="5130" width="4.6640625" style="245" customWidth="1"/>
    <col min="5131" max="5133" width="4.5546875" style="245" customWidth="1"/>
    <col min="5134" max="5134" width="4.44140625" style="245" customWidth="1"/>
    <col min="5135" max="5135" width="4.5546875" style="245" customWidth="1"/>
    <col min="5136" max="5136" width="4.6640625" style="245" customWidth="1"/>
    <col min="5137" max="5137" width="4.33203125" style="245" bestFit="1" customWidth="1"/>
    <col min="5138" max="5139" width="4.6640625" style="245" customWidth="1"/>
    <col min="5140" max="5140" width="4.33203125" style="245" customWidth="1"/>
    <col min="5141" max="5147" width="4.6640625" style="245" customWidth="1"/>
    <col min="5148" max="5148" width="4.5546875" style="245" bestFit="1" customWidth="1"/>
    <col min="5149" max="5149" width="4.33203125" style="245" customWidth="1"/>
    <col min="5150" max="5150" width="5.33203125" style="245" customWidth="1"/>
    <col min="5151" max="5151" width="5" style="245" customWidth="1"/>
    <col min="5152" max="5152" width="6" style="245" customWidth="1"/>
    <col min="5153" max="5153" width="6.33203125" style="245" customWidth="1"/>
    <col min="5154" max="5376" width="8.88671875" style="245"/>
    <col min="5377" max="5377" width="3.44140625" style="245" customWidth="1"/>
    <col min="5378" max="5378" width="41.33203125" style="245" customWidth="1"/>
    <col min="5379" max="5379" width="4.33203125" style="245" customWidth="1"/>
    <col min="5380" max="5380" width="4.44140625" style="245" customWidth="1"/>
    <col min="5381" max="5381" width="4.5546875" style="245" customWidth="1"/>
    <col min="5382" max="5383" width="4.6640625" style="245" customWidth="1"/>
    <col min="5384" max="5384" width="4.109375" style="245" customWidth="1"/>
    <col min="5385" max="5385" width="5.109375" style="245" customWidth="1"/>
    <col min="5386" max="5386" width="4.6640625" style="245" customWidth="1"/>
    <col min="5387" max="5389" width="4.5546875" style="245" customWidth="1"/>
    <col min="5390" max="5390" width="4.44140625" style="245" customWidth="1"/>
    <col min="5391" max="5391" width="4.5546875" style="245" customWidth="1"/>
    <col min="5392" max="5392" width="4.6640625" style="245" customWidth="1"/>
    <col min="5393" max="5393" width="4.33203125" style="245" bestFit="1" customWidth="1"/>
    <col min="5394" max="5395" width="4.6640625" style="245" customWidth="1"/>
    <col min="5396" max="5396" width="4.33203125" style="245" customWidth="1"/>
    <col min="5397" max="5403" width="4.6640625" style="245" customWidth="1"/>
    <col min="5404" max="5404" width="4.5546875" style="245" bestFit="1" customWidth="1"/>
    <col min="5405" max="5405" width="4.33203125" style="245" customWidth="1"/>
    <col min="5406" max="5406" width="5.33203125" style="245" customWidth="1"/>
    <col min="5407" max="5407" width="5" style="245" customWidth="1"/>
    <col min="5408" max="5408" width="6" style="245" customWidth="1"/>
    <col min="5409" max="5409" width="6.33203125" style="245" customWidth="1"/>
    <col min="5410" max="5632" width="8.88671875" style="245"/>
    <col min="5633" max="5633" width="3.44140625" style="245" customWidth="1"/>
    <col min="5634" max="5634" width="41.33203125" style="245" customWidth="1"/>
    <col min="5635" max="5635" width="4.33203125" style="245" customWidth="1"/>
    <col min="5636" max="5636" width="4.44140625" style="245" customWidth="1"/>
    <col min="5637" max="5637" width="4.5546875" style="245" customWidth="1"/>
    <col min="5638" max="5639" width="4.6640625" style="245" customWidth="1"/>
    <col min="5640" max="5640" width="4.109375" style="245" customWidth="1"/>
    <col min="5641" max="5641" width="5.109375" style="245" customWidth="1"/>
    <col min="5642" max="5642" width="4.6640625" style="245" customWidth="1"/>
    <col min="5643" max="5645" width="4.5546875" style="245" customWidth="1"/>
    <col min="5646" max="5646" width="4.44140625" style="245" customWidth="1"/>
    <col min="5647" max="5647" width="4.5546875" style="245" customWidth="1"/>
    <col min="5648" max="5648" width="4.6640625" style="245" customWidth="1"/>
    <col min="5649" max="5649" width="4.33203125" style="245" bestFit="1" customWidth="1"/>
    <col min="5650" max="5651" width="4.6640625" style="245" customWidth="1"/>
    <col min="5652" max="5652" width="4.33203125" style="245" customWidth="1"/>
    <col min="5653" max="5659" width="4.6640625" style="245" customWidth="1"/>
    <col min="5660" max="5660" width="4.5546875" style="245" bestFit="1" customWidth="1"/>
    <col min="5661" max="5661" width="4.33203125" style="245" customWidth="1"/>
    <col min="5662" max="5662" width="5.33203125" style="245" customWidth="1"/>
    <col min="5663" max="5663" width="5" style="245" customWidth="1"/>
    <col min="5664" max="5664" width="6" style="245" customWidth="1"/>
    <col min="5665" max="5665" width="6.33203125" style="245" customWidth="1"/>
    <col min="5666" max="5888" width="8.88671875" style="245"/>
    <col min="5889" max="5889" width="3.44140625" style="245" customWidth="1"/>
    <col min="5890" max="5890" width="41.33203125" style="245" customWidth="1"/>
    <col min="5891" max="5891" width="4.33203125" style="245" customWidth="1"/>
    <col min="5892" max="5892" width="4.44140625" style="245" customWidth="1"/>
    <col min="5893" max="5893" width="4.5546875" style="245" customWidth="1"/>
    <col min="5894" max="5895" width="4.6640625" style="245" customWidth="1"/>
    <col min="5896" max="5896" width="4.109375" style="245" customWidth="1"/>
    <col min="5897" max="5897" width="5.109375" style="245" customWidth="1"/>
    <col min="5898" max="5898" width="4.6640625" style="245" customWidth="1"/>
    <col min="5899" max="5901" width="4.5546875" style="245" customWidth="1"/>
    <col min="5902" max="5902" width="4.44140625" style="245" customWidth="1"/>
    <col min="5903" max="5903" width="4.5546875" style="245" customWidth="1"/>
    <col min="5904" max="5904" width="4.6640625" style="245" customWidth="1"/>
    <col min="5905" max="5905" width="4.33203125" style="245" bestFit="1" customWidth="1"/>
    <col min="5906" max="5907" width="4.6640625" style="245" customWidth="1"/>
    <col min="5908" max="5908" width="4.33203125" style="245" customWidth="1"/>
    <col min="5909" max="5915" width="4.6640625" style="245" customWidth="1"/>
    <col min="5916" max="5916" width="4.5546875" style="245" bestFit="1" customWidth="1"/>
    <col min="5917" max="5917" width="4.33203125" style="245" customWidth="1"/>
    <col min="5918" max="5918" width="5.33203125" style="245" customWidth="1"/>
    <col min="5919" max="5919" width="5" style="245" customWidth="1"/>
    <col min="5920" max="5920" width="6" style="245" customWidth="1"/>
    <col min="5921" max="5921" width="6.33203125" style="245" customWidth="1"/>
    <col min="5922" max="6144" width="8.88671875" style="245"/>
    <col min="6145" max="6145" width="3.44140625" style="245" customWidth="1"/>
    <col min="6146" max="6146" width="41.33203125" style="245" customWidth="1"/>
    <col min="6147" max="6147" width="4.33203125" style="245" customWidth="1"/>
    <col min="6148" max="6148" width="4.44140625" style="245" customWidth="1"/>
    <col min="6149" max="6149" width="4.5546875" style="245" customWidth="1"/>
    <col min="6150" max="6151" width="4.6640625" style="245" customWidth="1"/>
    <col min="6152" max="6152" width="4.109375" style="245" customWidth="1"/>
    <col min="6153" max="6153" width="5.109375" style="245" customWidth="1"/>
    <col min="6154" max="6154" width="4.6640625" style="245" customWidth="1"/>
    <col min="6155" max="6157" width="4.5546875" style="245" customWidth="1"/>
    <col min="6158" max="6158" width="4.44140625" style="245" customWidth="1"/>
    <col min="6159" max="6159" width="4.5546875" style="245" customWidth="1"/>
    <col min="6160" max="6160" width="4.6640625" style="245" customWidth="1"/>
    <col min="6161" max="6161" width="4.33203125" style="245" bestFit="1" customWidth="1"/>
    <col min="6162" max="6163" width="4.6640625" style="245" customWidth="1"/>
    <col min="6164" max="6164" width="4.33203125" style="245" customWidth="1"/>
    <col min="6165" max="6171" width="4.6640625" style="245" customWidth="1"/>
    <col min="6172" max="6172" width="4.5546875" style="245" bestFit="1" customWidth="1"/>
    <col min="6173" max="6173" width="4.33203125" style="245" customWidth="1"/>
    <col min="6174" max="6174" width="5.33203125" style="245" customWidth="1"/>
    <col min="6175" max="6175" width="5" style="245" customWidth="1"/>
    <col min="6176" max="6176" width="6" style="245" customWidth="1"/>
    <col min="6177" max="6177" width="6.33203125" style="245" customWidth="1"/>
    <col min="6178" max="6400" width="8.88671875" style="245"/>
    <col min="6401" max="6401" width="3.44140625" style="245" customWidth="1"/>
    <col min="6402" max="6402" width="41.33203125" style="245" customWidth="1"/>
    <col min="6403" max="6403" width="4.33203125" style="245" customWidth="1"/>
    <col min="6404" max="6404" width="4.44140625" style="245" customWidth="1"/>
    <col min="6405" max="6405" width="4.5546875" style="245" customWidth="1"/>
    <col min="6406" max="6407" width="4.6640625" style="245" customWidth="1"/>
    <col min="6408" max="6408" width="4.109375" style="245" customWidth="1"/>
    <col min="6409" max="6409" width="5.109375" style="245" customWidth="1"/>
    <col min="6410" max="6410" width="4.6640625" style="245" customWidth="1"/>
    <col min="6411" max="6413" width="4.5546875" style="245" customWidth="1"/>
    <col min="6414" max="6414" width="4.44140625" style="245" customWidth="1"/>
    <col min="6415" max="6415" width="4.5546875" style="245" customWidth="1"/>
    <col min="6416" max="6416" width="4.6640625" style="245" customWidth="1"/>
    <col min="6417" max="6417" width="4.33203125" style="245" bestFit="1" customWidth="1"/>
    <col min="6418" max="6419" width="4.6640625" style="245" customWidth="1"/>
    <col min="6420" max="6420" width="4.33203125" style="245" customWidth="1"/>
    <col min="6421" max="6427" width="4.6640625" style="245" customWidth="1"/>
    <col min="6428" max="6428" width="4.5546875" style="245" bestFit="1" customWidth="1"/>
    <col min="6429" max="6429" width="4.33203125" style="245" customWidth="1"/>
    <col min="6430" max="6430" width="5.33203125" style="245" customWidth="1"/>
    <col min="6431" max="6431" width="5" style="245" customWidth="1"/>
    <col min="6432" max="6432" width="6" style="245" customWidth="1"/>
    <col min="6433" max="6433" width="6.33203125" style="245" customWidth="1"/>
    <col min="6434" max="6656" width="8.88671875" style="245"/>
    <col min="6657" max="6657" width="3.44140625" style="245" customWidth="1"/>
    <col min="6658" max="6658" width="41.33203125" style="245" customWidth="1"/>
    <col min="6659" max="6659" width="4.33203125" style="245" customWidth="1"/>
    <col min="6660" max="6660" width="4.44140625" style="245" customWidth="1"/>
    <col min="6661" max="6661" width="4.5546875" style="245" customWidth="1"/>
    <col min="6662" max="6663" width="4.6640625" style="245" customWidth="1"/>
    <col min="6664" max="6664" width="4.109375" style="245" customWidth="1"/>
    <col min="6665" max="6665" width="5.109375" style="245" customWidth="1"/>
    <col min="6666" max="6666" width="4.6640625" style="245" customWidth="1"/>
    <col min="6667" max="6669" width="4.5546875" style="245" customWidth="1"/>
    <col min="6670" max="6670" width="4.44140625" style="245" customWidth="1"/>
    <col min="6671" max="6671" width="4.5546875" style="245" customWidth="1"/>
    <col min="6672" max="6672" width="4.6640625" style="245" customWidth="1"/>
    <col min="6673" max="6673" width="4.33203125" style="245" bestFit="1" customWidth="1"/>
    <col min="6674" max="6675" width="4.6640625" style="245" customWidth="1"/>
    <col min="6676" max="6676" width="4.33203125" style="245" customWidth="1"/>
    <col min="6677" max="6683" width="4.6640625" style="245" customWidth="1"/>
    <col min="6684" max="6684" width="4.5546875" style="245" bestFit="1" customWidth="1"/>
    <col min="6685" max="6685" width="4.33203125" style="245" customWidth="1"/>
    <col min="6686" max="6686" width="5.33203125" style="245" customWidth="1"/>
    <col min="6687" max="6687" width="5" style="245" customWidth="1"/>
    <col min="6688" max="6688" width="6" style="245" customWidth="1"/>
    <col min="6689" max="6689" width="6.33203125" style="245" customWidth="1"/>
    <col min="6690" max="6912" width="8.88671875" style="245"/>
    <col min="6913" max="6913" width="3.44140625" style="245" customWidth="1"/>
    <col min="6914" max="6914" width="41.33203125" style="245" customWidth="1"/>
    <col min="6915" max="6915" width="4.33203125" style="245" customWidth="1"/>
    <col min="6916" max="6916" width="4.44140625" style="245" customWidth="1"/>
    <col min="6917" max="6917" width="4.5546875" style="245" customWidth="1"/>
    <col min="6918" max="6919" width="4.6640625" style="245" customWidth="1"/>
    <col min="6920" max="6920" width="4.109375" style="245" customWidth="1"/>
    <col min="6921" max="6921" width="5.109375" style="245" customWidth="1"/>
    <col min="6922" max="6922" width="4.6640625" style="245" customWidth="1"/>
    <col min="6923" max="6925" width="4.5546875" style="245" customWidth="1"/>
    <col min="6926" max="6926" width="4.44140625" style="245" customWidth="1"/>
    <col min="6927" max="6927" width="4.5546875" style="245" customWidth="1"/>
    <col min="6928" max="6928" width="4.6640625" style="245" customWidth="1"/>
    <col min="6929" max="6929" width="4.33203125" style="245" bestFit="1" customWidth="1"/>
    <col min="6930" max="6931" width="4.6640625" style="245" customWidth="1"/>
    <col min="6932" max="6932" width="4.33203125" style="245" customWidth="1"/>
    <col min="6933" max="6939" width="4.6640625" style="245" customWidth="1"/>
    <col min="6940" max="6940" width="4.5546875" style="245" bestFit="1" customWidth="1"/>
    <col min="6941" max="6941" width="4.33203125" style="245" customWidth="1"/>
    <col min="6942" max="6942" width="5.33203125" style="245" customWidth="1"/>
    <col min="6943" max="6943" width="5" style="245" customWidth="1"/>
    <col min="6944" max="6944" width="6" style="245" customWidth="1"/>
    <col min="6945" max="6945" width="6.33203125" style="245" customWidth="1"/>
    <col min="6946" max="7168" width="8.88671875" style="245"/>
    <col min="7169" max="7169" width="3.44140625" style="245" customWidth="1"/>
    <col min="7170" max="7170" width="41.33203125" style="245" customWidth="1"/>
    <col min="7171" max="7171" width="4.33203125" style="245" customWidth="1"/>
    <col min="7172" max="7172" width="4.44140625" style="245" customWidth="1"/>
    <col min="7173" max="7173" width="4.5546875" style="245" customWidth="1"/>
    <col min="7174" max="7175" width="4.6640625" style="245" customWidth="1"/>
    <col min="7176" max="7176" width="4.109375" style="245" customWidth="1"/>
    <col min="7177" max="7177" width="5.109375" style="245" customWidth="1"/>
    <col min="7178" max="7178" width="4.6640625" style="245" customWidth="1"/>
    <col min="7179" max="7181" width="4.5546875" style="245" customWidth="1"/>
    <col min="7182" max="7182" width="4.44140625" style="245" customWidth="1"/>
    <col min="7183" max="7183" width="4.5546875" style="245" customWidth="1"/>
    <col min="7184" max="7184" width="4.6640625" style="245" customWidth="1"/>
    <col min="7185" max="7185" width="4.33203125" style="245" bestFit="1" customWidth="1"/>
    <col min="7186" max="7187" width="4.6640625" style="245" customWidth="1"/>
    <col min="7188" max="7188" width="4.33203125" style="245" customWidth="1"/>
    <col min="7189" max="7195" width="4.6640625" style="245" customWidth="1"/>
    <col min="7196" max="7196" width="4.5546875" style="245" bestFit="1" customWidth="1"/>
    <col min="7197" max="7197" width="4.33203125" style="245" customWidth="1"/>
    <col min="7198" max="7198" width="5.33203125" style="245" customWidth="1"/>
    <col min="7199" max="7199" width="5" style="245" customWidth="1"/>
    <col min="7200" max="7200" width="6" style="245" customWidth="1"/>
    <col min="7201" max="7201" width="6.33203125" style="245" customWidth="1"/>
    <col min="7202" max="7424" width="8.88671875" style="245"/>
    <col min="7425" max="7425" width="3.44140625" style="245" customWidth="1"/>
    <col min="7426" max="7426" width="41.33203125" style="245" customWidth="1"/>
    <col min="7427" max="7427" width="4.33203125" style="245" customWidth="1"/>
    <col min="7428" max="7428" width="4.44140625" style="245" customWidth="1"/>
    <col min="7429" max="7429" width="4.5546875" style="245" customWidth="1"/>
    <col min="7430" max="7431" width="4.6640625" style="245" customWidth="1"/>
    <col min="7432" max="7432" width="4.109375" style="245" customWidth="1"/>
    <col min="7433" max="7433" width="5.109375" style="245" customWidth="1"/>
    <col min="7434" max="7434" width="4.6640625" style="245" customWidth="1"/>
    <col min="7435" max="7437" width="4.5546875" style="245" customWidth="1"/>
    <col min="7438" max="7438" width="4.44140625" style="245" customWidth="1"/>
    <col min="7439" max="7439" width="4.5546875" style="245" customWidth="1"/>
    <col min="7440" max="7440" width="4.6640625" style="245" customWidth="1"/>
    <col min="7441" max="7441" width="4.33203125" style="245" bestFit="1" customWidth="1"/>
    <col min="7442" max="7443" width="4.6640625" style="245" customWidth="1"/>
    <col min="7444" max="7444" width="4.33203125" style="245" customWidth="1"/>
    <col min="7445" max="7451" width="4.6640625" style="245" customWidth="1"/>
    <col min="7452" max="7452" width="4.5546875" style="245" bestFit="1" customWidth="1"/>
    <col min="7453" max="7453" width="4.33203125" style="245" customWidth="1"/>
    <col min="7454" max="7454" width="5.33203125" style="245" customWidth="1"/>
    <col min="7455" max="7455" width="5" style="245" customWidth="1"/>
    <col min="7456" max="7456" width="6" style="245" customWidth="1"/>
    <col min="7457" max="7457" width="6.33203125" style="245" customWidth="1"/>
    <col min="7458" max="7680" width="8.88671875" style="245"/>
    <col min="7681" max="7681" width="3.44140625" style="245" customWidth="1"/>
    <col min="7682" max="7682" width="41.33203125" style="245" customWidth="1"/>
    <col min="7683" max="7683" width="4.33203125" style="245" customWidth="1"/>
    <col min="7684" max="7684" width="4.44140625" style="245" customWidth="1"/>
    <col min="7685" max="7685" width="4.5546875" style="245" customWidth="1"/>
    <col min="7686" max="7687" width="4.6640625" style="245" customWidth="1"/>
    <col min="7688" max="7688" width="4.109375" style="245" customWidth="1"/>
    <col min="7689" max="7689" width="5.109375" style="245" customWidth="1"/>
    <col min="7690" max="7690" width="4.6640625" style="245" customWidth="1"/>
    <col min="7691" max="7693" width="4.5546875" style="245" customWidth="1"/>
    <col min="7694" max="7694" width="4.44140625" style="245" customWidth="1"/>
    <col min="7695" max="7695" width="4.5546875" style="245" customWidth="1"/>
    <col min="7696" max="7696" width="4.6640625" style="245" customWidth="1"/>
    <col min="7697" max="7697" width="4.33203125" style="245" bestFit="1" customWidth="1"/>
    <col min="7698" max="7699" width="4.6640625" style="245" customWidth="1"/>
    <col min="7700" max="7700" width="4.33203125" style="245" customWidth="1"/>
    <col min="7701" max="7707" width="4.6640625" style="245" customWidth="1"/>
    <col min="7708" max="7708" width="4.5546875" style="245" bestFit="1" customWidth="1"/>
    <col min="7709" max="7709" width="4.33203125" style="245" customWidth="1"/>
    <col min="7710" max="7710" width="5.33203125" style="245" customWidth="1"/>
    <col min="7711" max="7711" width="5" style="245" customWidth="1"/>
    <col min="7712" max="7712" width="6" style="245" customWidth="1"/>
    <col min="7713" max="7713" width="6.33203125" style="245" customWidth="1"/>
    <col min="7714" max="7936" width="8.88671875" style="245"/>
    <col min="7937" max="7937" width="3.44140625" style="245" customWidth="1"/>
    <col min="7938" max="7938" width="41.33203125" style="245" customWidth="1"/>
    <col min="7939" max="7939" width="4.33203125" style="245" customWidth="1"/>
    <col min="7940" max="7940" width="4.44140625" style="245" customWidth="1"/>
    <col min="7941" max="7941" width="4.5546875" style="245" customWidth="1"/>
    <col min="7942" max="7943" width="4.6640625" style="245" customWidth="1"/>
    <col min="7944" max="7944" width="4.109375" style="245" customWidth="1"/>
    <col min="7945" max="7945" width="5.109375" style="245" customWidth="1"/>
    <col min="7946" max="7946" width="4.6640625" style="245" customWidth="1"/>
    <col min="7947" max="7949" width="4.5546875" style="245" customWidth="1"/>
    <col min="7950" max="7950" width="4.44140625" style="245" customWidth="1"/>
    <col min="7951" max="7951" width="4.5546875" style="245" customWidth="1"/>
    <col min="7952" max="7952" width="4.6640625" style="245" customWidth="1"/>
    <col min="7953" max="7953" width="4.33203125" style="245" bestFit="1" customWidth="1"/>
    <col min="7954" max="7955" width="4.6640625" style="245" customWidth="1"/>
    <col min="7956" max="7956" width="4.33203125" style="245" customWidth="1"/>
    <col min="7957" max="7963" width="4.6640625" style="245" customWidth="1"/>
    <col min="7964" max="7964" width="4.5546875" style="245" bestFit="1" customWidth="1"/>
    <col min="7965" max="7965" width="4.33203125" style="245" customWidth="1"/>
    <col min="7966" max="7966" width="5.33203125" style="245" customWidth="1"/>
    <col min="7967" max="7967" width="5" style="245" customWidth="1"/>
    <col min="7968" max="7968" width="6" style="245" customWidth="1"/>
    <col min="7969" max="7969" width="6.33203125" style="245" customWidth="1"/>
    <col min="7970" max="8192" width="8.88671875" style="245"/>
    <col min="8193" max="8193" width="3.44140625" style="245" customWidth="1"/>
    <col min="8194" max="8194" width="41.33203125" style="245" customWidth="1"/>
    <col min="8195" max="8195" width="4.33203125" style="245" customWidth="1"/>
    <col min="8196" max="8196" width="4.44140625" style="245" customWidth="1"/>
    <col min="8197" max="8197" width="4.5546875" style="245" customWidth="1"/>
    <col min="8198" max="8199" width="4.6640625" style="245" customWidth="1"/>
    <col min="8200" max="8200" width="4.109375" style="245" customWidth="1"/>
    <col min="8201" max="8201" width="5.109375" style="245" customWidth="1"/>
    <col min="8202" max="8202" width="4.6640625" style="245" customWidth="1"/>
    <col min="8203" max="8205" width="4.5546875" style="245" customWidth="1"/>
    <col min="8206" max="8206" width="4.44140625" style="245" customWidth="1"/>
    <col min="8207" max="8207" width="4.5546875" style="245" customWidth="1"/>
    <col min="8208" max="8208" width="4.6640625" style="245" customWidth="1"/>
    <col min="8209" max="8209" width="4.33203125" style="245" bestFit="1" customWidth="1"/>
    <col min="8210" max="8211" width="4.6640625" style="245" customWidth="1"/>
    <col min="8212" max="8212" width="4.33203125" style="245" customWidth="1"/>
    <col min="8213" max="8219" width="4.6640625" style="245" customWidth="1"/>
    <col min="8220" max="8220" width="4.5546875" style="245" bestFit="1" customWidth="1"/>
    <col min="8221" max="8221" width="4.33203125" style="245" customWidth="1"/>
    <col min="8222" max="8222" width="5.33203125" style="245" customWidth="1"/>
    <col min="8223" max="8223" width="5" style="245" customWidth="1"/>
    <col min="8224" max="8224" width="6" style="245" customWidth="1"/>
    <col min="8225" max="8225" width="6.33203125" style="245" customWidth="1"/>
    <col min="8226" max="8448" width="8.88671875" style="245"/>
    <col min="8449" max="8449" width="3.44140625" style="245" customWidth="1"/>
    <col min="8450" max="8450" width="41.33203125" style="245" customWidth="1"/>
    <col min="8451" max="8451" width="4.33203125" style="245" customWidth="1"/>
    <col min="8452" max="8452" width="4.44140625" style="245" customWidth="1"/>
    <col min="8453" max="8453" width="4.5546875" style="245" customWidth="1"/>
    <col min="8454" max="8455" width="4.6640625" style="245" customWidth="1"/>
    <col min="8456" max="8456" width="4.109375" style="245" customWidth="1"/>
    <col min="8457" max="8457" width="5.109375" style="245" customWidth="1"/>
    <col min="8458" max="8458" width="4.6640625" style="245" customWidth="1"/>
    <col min="8459" max="8461" width="4.5546875" style="245" customWidth="1"/>
    <col min="8462" max="8462" width="4.44140625" style="245" customWidth="1"/>
    <col min="8463" max="8463" width="4.5546875" style="245" customWidth="1"/>
    <col min="8464" max="8464" width="4.6640625" style="245" customWidth="1"/>
    <col min="8465" max="8465" width="4.33203125" style="245" bestFit="1" customWidth="1"/>
    <col min="8466" max="8467" width="4.6640625" style="245" customWidth="1"/>
    <col min="8468" max="8468" width="4.33203125" style="245" customWidth="1"/>
    <col min="8469" max="8475" width="4.6640625" style="245" customWidth="1"/>
    <col min="8476" max="8476" width="4.5546875" style="245" bestFit="1" customWidth="1"/>
    <col min="8477" max="8477" width="4.33203125" style="245" customWidth="1"/>
    <col min="8478" max="8478" width="5.33203125" style="245" customWidth="1"/>
    <col min="8479" max="8479" width="5" style="245" customWidth="1"/>
    <col min="8480" max="8480" width="6" style="245" customWidth="1"/>
    <col min="8481" max="8481" width="6.33203125" style="245" customWidth="1"/>
    <col min="8482" max="8704" width="8.88671875" style="245"/>
    <col min="8705" max="8705" width="3.44140625" style="245" customWidth="1"/>
    <col min="8706" max="8706" width="41.33203125" style="245" customWidth="1"/>
    <col min="8707" max="8707" width="4.33203125" style="245" customWidth="1"/>
    <col min="8708" max="8708" width="4.44140625" style="245" customWidth="1"/>
    <col min="8709" max="8709" width="4.5546875" style="245" customWidth="1"/>
    <col min="8710" max="8711" width="4.6640625" style="245" customWidth="1"/>
    <col min="8712" max="8712" width="4.109375" style="245" customWidth="1"/>
    <col min="8713" max="8713" width="5.109375" style="245" customWidth="1"/>
    <col min="8714" max="8714" width="4.6640625" style="245" customWidth="1"/>
    <col min="8715" max="8717" width="4.5546875" style="245" customWidth="1"/>
    <col min="8718" max="8718" width="4.44140625" style="245" customWidth="1"/>
    <col min="8719" max="8719" width="4.5546875" style="245" customWidth="1"/>
    <col min="8720" max="8720" width="4.6640625" style="245" customWidth="1"/>
    <col min="8721" max="8721" width="4.33203125" style="245" bestFit="1" customWidth="1"/>
    <col min="8722" max="8723" width="4.6640625" style="245" customWidth="1"/>
    <col min="8724" max="8724" width="4.33203125" style="245" customWidth="1"/>
    <col min="8725" max="8731" width="4.6640625" style="245" customWidth="1"/>
    <col min="8732" max="8732" width="4.5546875" style="245" bestFit="1" customWidth="1"/>
    <col min="8733" max="8733" width="4.33203125" style="245" customWidth="1"/>
    <col min="8734" max="8734" width="5.33203125" style="245" customWidth="1"/>
    <col min="8735" max="8735" width="5" style="245" customWidth="1"/>
    <col min="8736" max="8736" width="6" style="245" customWidth="1"/>
    <col min="8737" max="8737" width="6.33203125" style="245" customWidth="1"/>
    <col min="8738" max="8960" width="8.88671875" style="245"/>
    <col min="8961" max="8961" width="3.44140625" style="245" customWidth="1"/>
    <col min="8962" max="8962" width="41.33203125" style="245" customWidth="1"/>
    <col min="8963" max="8963" width="4.33203125" style="245" customWidth="1"/>
    <col min="8964" max="8964" width="4.44140625" style="245" customWidth="1"/>
    <col min="8965" max="8965" width="4.5546875" style="245" customWidth="1"/>
    <col min="8966" max="8967" width="4.6640625" style="245" customWidth="1"/>
    <col min="8968" max="8968" width="4.109375" style="245" customWidth="1"/>
    <col min="8969" max="8969" width="5.109375" style="245" customWidth="1"/>
    <col min="8970" max="8970" width="4.6640625" style="245" customWidth="1"/>
    <col min="8971" max="8973" width="4.5546875" style="245" customWidth="1"/>
    <col min="8974" max="8974" width="4.44140625" style="245" customWidth="1"/>
    <col min="8975" max="8975" width="4.5546875" style="245" customWidth="1"/>
    <col min="8976" max="8976" width="4.6640625" style="245" customWidth="1"/>
    <col min="8977" max="8977" width="4.33203125" style="245" bestFit="1" customWidth="1"/>
    <col min="8978" max="8979" width="4.6640625" style="245" customWidth="1"/>
    <col min="8980" max="8980" width="4.33203125" style="245" customWidth="1"/>
    <col min="8981" max="8987" width="4.6640625" style="245" customWidth="1"/>
    <col min="8988" max="8988" width="4.5546875" style="245" bestFit="1" customWidth="1"/>
    <col min="8989" max="8989" width="4.33203125" style="245" customWidth="1"/>
    <col min="8990" max="8990" width="5.33203125" style="245" customWidth="1"/>
    <col min="8991" max="8991" width="5" style="245" customWidth="1"/>
    <col min="8992" max="8992" width="6" style="245" customWidth="1"/>
    <col min="8993" max="8993" width="6.33203125" style="245" customWidth="1"/>
    <col min="8994" max="9216" width="8.88671875" style="245"/>
    <col min="9217" max="9217" width="3.44140625" style="245" customWidth="1"/>
    <col min="9218" max="9218" width="41.33203125" style="245" customWidth="1"/>
    <col min="9219" max="9219" width="4.33203125" style="245" customWidth="1"/>
    <col min="9220" max="9220" width="4.44140625" style="245" customWidth="1"/>
    <col min="9221" max="9221" width="4.5546875" style="245" customWidth="1"/>
    <col min="9222" max="9223" width="4.6640625" style="245" customWidth="1"/>
    <col min="9224" max="9224" width="4.109375" style="245" customWidth="1"/>
    <col min="9225" max="9225" width="5.109375" style="245" customWidth="1"/>
    <col min="9226" max="9226" width="4.6640625" style="245" customWidth="1"/>
    <col min="9227" max="9229" width="4.5546875" style="245" customWidth="1"/>
    <col min="9230" max="9230" width="4.44140625" style="245" customWidth="1"/>
    <col min="9231" max="9231" width="4.5546875" style="245" customWidth="1"/>
    <col min="9232" max="9232" width="4.6640625" style="245" customWidth="1"/>
    <col min="9233" max="9233" width="4.33203125" style="245" bestFit="1" customWidth="1"/>
    <col min="9234" max="9235" width="4.6640625" style="245" customWidth="1"/>
    <col min="9236" max="9236" width="4.33203125" style="245" customWidth="1"/>
    <col min="9237" max="9243" width="4.6640625" style="245" customWidth="1"/>
    <col min="9244" max="9244" width="4.5546875" style="245" bestFit="1" customWidth="1"/>
    <col min="9245" max="9245" width="4.33203125" style="245" customWidth="1"/>
    <col min="9246" max="9246" width="5.33203125" style="245" customWidth="1"/>
    <col min="9247" max="9247" width="5" style="245" customWidth="1"/>
    <col min="9248" max="9248" width="6" style="245" customWidth="1"/>
    <col min="9249" max="9249" width="6.33203125" style="245" customWidth="1"/>
    <col min="9250" max="9472" width="8.88671875" style="245"/>
    <col min="9473" max="9473" width="3.44140625" style="245" customWidth="1"/>
    <col min="9474" max="9474" width="41.33203125" style="245" customWidth="1"/>
    <col min="9475" max="9475" width="4.33203125" style="245" customWidth="1"/>
    <col min="9476" max="9476" width="4.44140625" style="245" customWidth="1"/>
    <col min="9477" max="9477" width="4.5546875" style="245" customWidth="1"/>
    <col min="9478" max="9479" width="4.6640625" style="245" customWidth="1"/>
    <col min="9480" max="9480" width="4.109375" style="245" customWidth="1"/>
    <col min="9481" max="9481" width="5.109375" style="245" customWidth="1"/>
    <col min="9482" max="9482" width="4.6640625" style="245" customWidth="1"/>
    <col min="9483" max="9485" width="4.5546875" style="245" customWidth="1"/>
    <col min="9486" max="9486" width="4.44140625" style="245" customWidth="1"/>
    <col min="9487" max="9487" width="4.5546875" style="245" customWidth="1"/>
    <col min="9488" max="9488" width="4.6640625" style="245" customWidth="1"/>
    <col min="9489" max="9489" width="4.33203125" style="245" bestFit="1" customWidth="1"/>
    <col min="9490" max="9491" width="4.6640625" style="245" customWidth="1"/>
    <col min="9492" max="9492" width="4.33203125" style="245" customWidth="1"/>
    <col min="9493" max="9499" width="4.6640625" style="245" customWidth="1"/>
    <col min="9500" max="9500" width="4.5546875" style="245" bestFit="1" customWidth="1"/>
    <col min="9501" max="9501" width="4.33203125" style="245" customWidth="1"/>
    <col min="9502" max="9502" width="5.33203125" style="245" customWidth="1"/>
    <col min="9503" max="9503" width="5" style="245" customWidth="1"/>
    <col min="9504" max="9504" width="6" style="245" customWidth="1"/>
    <col min="9505" max="9505" width="6.33203125" style="245" customWidth="1"/>
    <col min="9506" max="9728" width="8.88671875" style="245"/>
    <col min="9729" max="9729" width="3.44140625" style="245" customWidth="1"/>
    <col min="9730" max="9730" width="41.33203125" style="245" customWidth="1"/>
    <col min="9731" max="9731" width="4.33203125" style="245" customWidth="1"/>
    <col min="9732" max="9732" width="4.44140625" style="245" customWidth="1"/>
    <col min="9733" max="9733" width="4.5546875" style="245" customWidth="1"/>
    <col min="9734" max="9735" width="4.6640625" style="245" customWidth="1"/>
    <col min="9736" max="9736" width="4.109375" style="245" customWidth="1"/>
    <col min="9737" max="9737" width="5.109375" style="245" customWidth="1"/>
    <col min="9738" max="9738" width="4.6640625" style="245" customWidth="1"/>
    <col min="9739" max="9741" width="4.5546875" style="245" customWidth="1"/>
    <col min="9742" max="9742" width="4.44140625" style="245" customWidth="1"/>
    <col min="9743" max="9743" width="4.5546875" style="245" customWidth="1"/>
    <col min="9744" max="9744" width="4.6640625" style="245" customWidth="1"/>
    <col min="9745" max="9745" width="4.33203125" style="245" bestFit="1" customWidth="1"/>
    <col min="9746" max="9747" width="4.6640625" style="245" customWidth="1"/>
    <col min="9748" max="9748" width="4.33203125" style="245" customWidth="1"/>
    <col min="9749" max="9755" width="4.6640625" style="245" customWidth="1"/>
    <col min="9756" max="9756" width="4.5546875" style="245" bestFit="1" customWidth="1"/>
    <col min="9757" max="9757" width="4.33203125" style="245" customWidth="1"/>
    <col min="9758" max="9758" width="5.33203125" style="245" customWidth="1"/>
    <col min="9759" max="9759" width="5" style="245" customWidth="1"/>
    <col min="9760" max="9760" width="6" style="245" customWidth="1"/>
    <col min="9761" max="9761" width="6.33203125" style="245" customWidth="1"/>
    <col min="9762" max="9984" width="8.88671875" style="245"/>
    <col min="9985" max="9985" width="3.44140625" style="245" customWidth="1"/>
    <col min="9986" max="9986" width="41.33203125" style="245" customWidth="1"/>
    <col min="9987" max="9987" width="4.33203125" style="245" customWidth="1"/>
    <col min="9988" max="9988" width="4.44140625" style="245" customWidth="1"/>
    <col min="9989" max="9989" width="4.5546875" style="245" customWidth="1"/>
    <col min="9990" max="9991" width="4.6640625" style="245" customWidth="1"/>
    <col min="9992" max="9992" width="4.109375" style="245" customWidth="1"/>
    <col min="9993" max="9993" width="5.109375" style="245" customWidth="1"/>
    <col min="9994" max="9994" width="4.6640625" style="245" customWidth="1"/>
    <col min="9995" max="9997" width="4.5546875" style="245" customWidth="1"/>
    <col min="9998" max="9998" width="4.44140625" style="245" customWidth="1"/>
    <col min="9999" max="9999" width="4.5546875" style="245" customWidth="1"/>
    <col min="10000" max="10000" width="4.6640625" style="245" customWidth="1"/>
    <col min="10001" max="10001" width="4.33203125" style="245" bestFit="1" customWidth="1"/>
    <col min="10002" max="10003" width="4.6640625" style="245" customWidth="1"/>
    <col min="10004" max="10004" width="4.33203125" style="245" customWidth="1"/>
    <col min="10005" max="10011" width="4.6640625" style="245" customWidth="1"/>
    <col min="10012" max="10012" width="4.5546875" style="245" bestFit="1" customWidth="1"/>
    <col min="10013" max="10013" width="4.33203125" style="245" customWidth="1"/>
    <col min="10014" max="10014" width="5.33203125" style="245" customWidth="1"/>
    <col min="10015" max="10015" width="5" style="245" customWidth="1"/>
    <col min="10016" max="10016" width="6" style="245" customWidth="1"/>
    <col min="10017" max="10017" width="6.33203125" style="245" customWidth="1"/>
    <col min="10018" max="10240" width="8.88671875" style="245"/>
    <col min="10241" max="10241" width="3.44140625" style="245" customWidth="1"/>
    <col min="10242" max="10242" width="41.33203125" style="245" customWidth="1"/>
    <col min="10243" max="10243" width="4.33203125" style="245" customWidth="1"/>
    <col min="10244" max="10244" width="4.44140625" style="245" customWidth="1"/>
    <col min="10245" max="10245" width="4.5546875" style="245" customWidth="1"/>
    <col min="10246" max="10247" width="4.6640625" style="245" customWidth="1"/>
    <col min="10248" max="10248" width="4.109375" style="245" customWidth="1"/>
    <col min="10249" max="10249" width="5.109375" style="245" customWidth="1"/>
    <col min="10250" max="10250" width="4.6640625" style="245" customWidth="1"/>
    <col min="10251" max="10253" width="4.5546875" style="245" customWidth="1"/>
    <col min="10254" max="10254" width="4.44140625" style="245" customWidth="1"/>
    <col min="10255" max="10255" width="4.5546875" style="245" customWidth="1"/>
    <col min="10256" max="10256" width="4.6640625" style="245" customWidth="1"/>
    <col min="10257" max="10257" width="4.33203125" style="245" bestFit="1" customWidth="1"/>
    <col min="10258" max="10259" width="4.6640625" style="245" customWidth="1"/>
    <col min="10260" max="10260" width="4.33203125" style="245" customWidth="1"/>
    <col min="10261" max="10267" width="4.6640625" style="245" customWidth="1"/>
    <col min="10268" max="10268" width="4.5546875" style="245" bestFit="1" customWidth="1"/>
    <col min="10269" max="10269" width="4.33203125" style="245" customWidth="1"/>
    <col min="10270" max="10270" width="5.33203125" style="245" customWidth="1"/>
    <col min="10271" max="10271" width="5" style="245" customWidth="1"/>
    <col min="10272" max="10272" width="6" style="245" customWidth="1"/>
    <col min="10273" max="10273" width="6.33203125" style="245" customWidth="1"/>
    <col min="10274" max="10496" width="8.88671875" style="245"/>
    <col min="10497" max="10497" width="3.44140625" style="245" customWidth="1"/>
    <col min="10498" max="10498" width="41.33203125" style="245" customWidth="1"/>
    <col min="10499" max="10499" width="4.33203125" style="245" customWidth="1"/>
    <col min="10500" max="10500" width="4.44140625" style="245" customWidth="1"/>
    <col min="10501" max="10501" width="4.5546875" style="245" customWidth="1"/>
    <col min="10502" max="10503" width="4.6640625" style="245" customWidth="1"/>
    <col min="10504" max="10504" width="4.109375" style="245" customWidth="1"/>
    <col min="10505" max="10505" width="5.109375" style="245" customWidth="1"/>
    <col min="10506" max="10506" width="4.6640625" style="245" customWidth="1"/>
    <col min="10507" max="10509" width="4.5546875" style="245" customWidth="1"/>
    <col min="10510" max="10510" width="4.44140625" style="245" customWidth="1"/>
    <col min="10511" max="10511" width="4.5546875" style="245" customWidth="1"/>
    <col min="10512" max="10512" width="4.6640625" style="245" customWidth="1"/>
    <col min="10513" max="10513" width="4.33203125" style="245" bestFit="1" customWidth="1"/>
    <col min="10514" max="10515" width="4.6640625" style="245" customWidth="1"/>
    <col min="10516" max="10516" width="4.33203125" style="245" customWidth="1"/>
    <col min="10517" max="10523" width="4.6640625" style="245" customWidth="1"/>
    <col min="10524" max="10524" width="4.5546875" style="245" bestFit="1" customWidth="1"/>
    <col min="10525" max="10525" width="4.33203125" style="245" customWidth="1"/>
    <col min="10526" max="10526" width="5.33203125" style="245" customWidth="1"/>
    <col min="10527" max="10527" width="5" style="245" customWidth="1"/>
    <col min="10528" max="10528" width="6" style="245" customWidth="1"/>
    <col min="10529" max="10529" width="6.33203125" style="245" customWidth="1"/>
    <col min="10530" max="10752" width="8.88671875" style="245"/>
    <col min="10753" max="10753" width="3.44140625" style="245" customWidth="1"/>
    <col min="10754" max="10754" width="41.33203125" style="245" customWidth="1"/>
    <col min="10755" max="10755" width="4.33203125" style="245" customWidth="1"/>
    <col min="10756" max="10756" width="4.44140625" style="245" customWidth="1"/>
    <col min="10757" max="10757" width="4.5546875" style="245" customWidth="1"/>
    <col min="10758" max="10759" width="4.6640625" style="245" customWidth="1"/>
    <col min="10760" max="10760" width="4.109375" style="245" customWidth="1"/>
    <col min="10761" max="10761" width="5.109375" style="245" customWidth="1"/>
    <col min="10762" max="10762" width="4.6640625" style="245" customWidth="1"/>
    <col min="10763" max="10765" width="4.5546875" style="245" customWidth="1"/>
    <col min="10766" max="10766" width="4.44140625" style="245" customWidth="1"/>
    <col min="10767" max="10767" width="4.5546875" style="245" customWidth="1"/>
    <col min="10768" max="10768" width="4.6640625" style="245" customWidth="1"/>
    <col min="10769" max="10769" width="4.33203125" style="245" bestFit="1" customWidth="1"/>
    <col min="10770" max="10771" width="4.6640625" style="245" customWidth="1"/>
    <col min="10772" max="10772" width="4.33203125" style="245" customWidth="1"/>
    <col min="10773" max="10779" width="4.6640625" style="245" customWidth="1"/>
    <col min="10780" max="10780" width="4.5546875" style="245" bestFit="1" customWidth="1"/>
    <col min="10781" max="10781" width="4.33203125" style="245" customWidth="1"/>
    <col min="10782" max="10782" width="5.33203125" style="245" customWidth="1"/>
    <col min="10783" max="10783" width="5" style="245" customWidth="1"/>
    <col min="10784" max="10784" width="6" style="245" customWidth="1"/>
    <col min="10785" max="10785" width="6.33203125" style="245" customWidth="1"/>
    <col min="10786" max="11008" width="8.88671875" style="245"/>
    <col min="11009" max="11009" width="3.44140625" style="245" customWidth="1"/>
    <col min="11010" max="11010" width="41.33203125" style="245" customWidth="1"/>
    <col min="11011" max="11011" width="4.33203125" style="245" customWidth="1"/>
    <col min="11012" max="11012" width="4.44140625" style="245" customWidth="1"/>
    <col min="11013" max="11013" width="4.5546875" style="245" customWidth="1"/>
    <col min="11014" max="11015" width="4.6640625" style="245" customWidth="1"/>
    <col min="11016" max="11016" width="4.109375" style="245" customWidth="1"/>
    <col min="11017" max="11017" width="5.109375" style="245" customWidth="1"/>
    <col min="11018" max="11018" width="4.6640625" style="245" customWidth="1"/>
    <col min="11019" max="11021" width="4.5546875" style="245" customWidth="1"/>
    <col min="11022" max="11022" width="4.44140625" style="245" customWidth="1"/>
    <col min="11023" max="11023" width="4.5546875" style="245" customWidth="1"/>
    <col min="11024" max="11024" width="4.6640625" style="245" customWidth="1"/>
    <col min="11025" max="11025" width="4.33203125" style="245" bestFit="1" customWidth="1"/>
    <col min="11026" max="11027" width="4.6640625" style="245" customWidth="1"/>
    <col min="11028" max="11028" width="4.33203125" style="245" customWidth="1"/>
    <col min="11029" max="11035" width="4.6640625" style="245" customWidth="1"/>
    <col min="11036" max="11036" width="4.5546875" style="245" bestFit="1" customWidth="1"/>
    <col min="11037" max="11037" width="4.33203125" style="245" customWidth="1"/>
    <col min="11038" max="11038" width="5.33203125" style="245" customWidth="1"/>
    <col min="11039" max="11039" width="5" style="245" customWidth="1"/>
    <col min="11040" max="11040" width="6" style="245" customWidth="1"/>
    <col min="11041" max="11041" width="6.33203125" style="245" customWidth="1"/>
    <col min="11042" max="11264" width="8.88671875" style="245"/>
    <col min="11265" max="11265" width="3.44140625" style="245" customWidth="1"/>
    <col min="11266" max="11266" width="41.33203125" style="245" customWidth="1"/>
    <col min="11267" max="11267" width="4.33203125" style="245" customWidth="1"/>
    <col min="11268" max="11268" width="4.44140625" style="245" customWidth="1"/>
    <col min="11269" max="11269" width="4.5546875" style="245" customWidth="1"/>
    <col min="11270" max="11271" width="4.6640625" style="245" customWidth="1"/>
    <col min="11272" max="11272" width="4.109375" style="245" customWidth="1"/>
    <col min="11273" max="11273" width="5.109375" style="245" customWidth="1"/>
    <col min="11274" max="11274" width="4.6640625" style="245" customWidth="1"/>
    <col min="11275" max="11277" width="4.5546875" style="245" customWidth="1"/>
    <col min="11278" max="11278" width="4.44140625" style="245" customWidth="1"/>
    <col min="11279" max="11279" width="4.5546875" style="245" customWidth="1"/>
    <col min="11280" max="11280" width="4.6640625" style="245" customWidth="1"/>
    <col min="11281" max="11281" width="4.33203125" style="245" bestFit="1" customWidth="1"/>
    <col min="11282" max="11283" width="4.6640625" style="245" customWidth="1"/>
    <col min="11284" max="11284" width="4.33203125" style="245" customWidth="1"/>
    <col min="11285" max="11291" width="4.6640625" style="245" customWidth="1"/>
    <col min="11292" max="11292" width="4.5546875" style="245" bestFit="1" customWidth="1"/>
    <col min="11293" max="11293" width="4.33203125" style="245" customWidth="1"/>
    <col min="11294" max="11294" width="5.33203125" style="245" customWidth="1"/>
    <col min="11295" max="11295" width="5" style="245" customWidth="1"/>
    <col min="11296" max="11296" width="6" style="245" customWidth="1"/>
    <col min="11297" max="11297" width="6.33203125" style="245" customWidth="1"/>
    <col min="11298" max="11520" width="8.88671875" style="245"/>
    <col min="11521" max="11521" width="3.44140625" style="245" customWidth="1"/>
    <col min="11522" max="11522" width="41.33203125" style="245" customWidth="1"/>
    <col min="11523" max="11523" width="4.33203125" style="245" customWidth="1"/>
    <col min="11524" max="11524" width="4.44140625" style="245" customWidth="1"/>
    <col min="11525" max="11525" width="4.5546875" style="245" customWidth="1"/>
    <col min="11526" max="11527" width="4.6640625" style="245" customWidth="1"/>
    <col min="11528" max="11528" width="4.109375" style="245" customWidth="1"/>
    <col min="11529" max="11529" width="5.109375" style="245" customWidth="1"/>
    <col min="11530" max="11530" width="4.6640625" style="245" customWidth="1"/>
    <col min="11531" max="11533" width="4.5546875" style="245" customWidth="1"/>
    <col min="11534" max="11534" width="4.44140625" style="245" customWidth="1"/>
    <col min="11535" max="11535" width="4.5546875" style="245" customWidth="1"/>
    <col min="11536" max="11536" width="4.6640625" style="245" customWidth="1"/>
    <col min="11537" max="11537" width="4.33203125" style="245" bestFit="1" customWidth="1"/>
    <col min="11538" max="11539" width="4.6640625" style="245" customWidth="1"/>
    <col min="11540" max="11540" width="4.33203125" style="245" customWidth="1"/>
    <col min="11541" max="11547" width="4.6640625" style="245" customWidth="1"/>
    <col min="11548" max="11548" width="4.5546875" style="245" bestFit="1" customWidth="1"/>
    <col min="11549" max="11549" width="4.33203125" style="245" customWidth="1"/>
    <col min="11550" max="11550" width="5.33203125" style="245" customWidth="1"/>
    <col min="11551" max="11551" width="5" style="245" customWidth="1"/>
    <col min="11552" max="11552" width="6" style="245" customWidth="1"/>
    <col min="11553" max="11553" width="6.33203125" style="245" customWidth="1"/>
    <col min="11554" max="11776" width="8.88671875" style="245"/>
    <col min="11777" max="11777" width="3.44140625" style="245" customWidth="1"/>
    <col min="11778" max="11778" width="41.33203125" style="245" customWidth="1"/>
    <col min="11779" max="11779" width="4.33203125" style="245" customWidth="1"/>
    <col min="11780" max="11780" width="4.44140625" style="245" customWidth="1"/>
    <col min="11781" max="11781" width="4.5546875" style="245" customWidth="1"/>
    <col min="11782" max="11783" width="4.6640625" style="245" customWidth="1"/>
    <col min="11784" max="11784" width="4.109375" style="245" customWidth="1"/>
    <col min="11785" max="11785" width="5.109375" style="245" customWidth="1"/>
    <col min="11786" max="11786" width="4.6640625" style="245" customWidth="1"/>
    <col min="11787" max="11789" width="4.5546875" style="245" customWidth="1"/>
    <col min="11790" max="11790" width="4.44140625" style="245" customWidth="1"/>
    <col min="11791" max="11791" width="4.5546875" style="245" customWidth="1"/>
    <col min="11792" max="11792" width="4.6640625" style="245" customWidth="1"/>
    <col min="11793" max="11793" width="4.33203125" style="245" bestFit="1" customWidth="1"/>
    <col min="11794" max="11795" width="4.6640625" style="245" customWidth="1"/>
    <col min="11796" max="11796" width="4.33203125" style="245" customWidth="1"/>
    <col min="11797" max="11803" width="4.6640625" style="245" customWidth="1"/>
    <col min="11804" max="11804" width="4.5546875" style="245" bestFit="1" customWidth="1"/>
    <col min="11805" max="11805" width="4.33203125" style="245" customWidth="1"/>
    <col min="11806" max="11806" width="5.33203125" style="245" customWidth="1"/>
    <col min="11807" max="11807" width="5" style="245" customWidth="1"/>
    <col min="11808" max="11808" width="6" style="245" customWidth="1"/>
    <col min="11809" max="11809" width="6.33203125" style="245" customWidth="1"/>
    <col min="11810" max="12032" width="8.88671875" style="245"/>
    <col min="12033" max="12033" width="3.44140625" style="245" customWidth="1"/>
    <col min="12034" max="12034" width="41.33203125" style="245" customWidth="1"/>
    <col min="12035" max="12035" width="4.33203125" style="245" customWidth="1"/>
    <col min="12036" max="12036" width="4.44140625" style="245" customWidth="1"/>
    <col min="12037" max="12037" width="4.5546875" style="245" customWidth="1"/>
    <col min="12038" max="12039" width="4.6640625" style="245" customWidth="1"/>
    <col min="12040" max="12040" width="4.109375" style="245" customWidth="1"/>
    <col min="12041" max="12041" width="5.109375" style="245" customWidth="1"/>
    <col min="12042" max="12042" width="4.6640625" style="245" customWidth="1"/>
    <col min="12043" max="12045" width="4.5546875" style="245" customWidth="1"/>
    <col min="12046" max="12046" width="4.44140625" style="245" customWidth="1"/>
    <col min="12047" max="12047" width="4.5546875" style="245" customWidth="1"/>
    <col min="12048" max="12048" width="4.6640625" style="245" customWidth="1"/>
    <col min="12049" max="12049" width="4.33203125" style="245" bestFit="1" customWidth="1"/>
    <col min="12050" max="12051" width="4.6640625" style="245" customWidth="1"/>
    <col min="12052" max="12052" width="4.33203125" style="245" customWidth="1"/>
    <col min="12053" max="12059" width="4.6640625" style="245" customWidth="1"/>
    <col min="12060" max="12060" width="4.5546875" style="245" bestFit="1" customWidth="1"/>
    <col min="12061" max="12061" width="4.33203125" style="245" customWidth="1"/>
    <col min="12062" max="12062" width="5.33203125" style="245" customWidth="1"/>
    <col min="12063" max="12063" width="5" style="245" customWidth="1"/>
    <col min="12064" max="12064" width="6" style="245" customWidth="1"/>
    <col min="12065" max="12065" width="6.33203125" style="245" customWidth="1"/>
    <col min="12066" max="12288" width="8.88671875" style="245"/>
    <col min="12289" max="12289" width="3.44140625" style="245" customWidth="1"/>
    <col min="12290" max="12290" width="41.33203125" style="245" customWidth="1"/>
    <col min="12291" max="12291" width="4.33203125" style="245" customWidth="1"/>
    <col min="12292" max="12292" width="4.44140625" style="245" customWidth="1"/>
    <col min="12293" max="12293" width="4.5546875" style="245" customWidth="1"/>
    <col min="12294" max="12295" width="4.6640625" style="245" customWidth="1"/>
    <col min="12296" max="12296" width="4.109375" style="245" customWidth="1"/>
    <col min="12297" max="12297" width="5.109375" style="245" customWidth="1"/>
    <col min="12298" max="12298" width="4.6640625" style="245" customWidth="1"/>
    <col min="12299" max="12301" width="4.5546875" style="245" customWidth="1"/>
    <col min="12302" max="12302" width="4.44140625" style="245" customWidth="1"/>
    <col min="12303" max="12303" width="4.5546875" style="245" customWidth="1"/>
    <col min="12304" max="12304" width="4.6640625" style="245" customWidth="1"/>
    <col min="12305" max="12305" width="4.33203125" style="245" bestFit="1" customWidth="1"/>
    <col min="12306" max="12307" width="4.6640625" style="245" customWidth="1"/>
    <col min="12308" max="12308" width="4.33203125" style="245" customWidth="1"/>
    <col min="12309" max="12315" width="4.6640625" style="245" customWidth="1"/>
    <col min="12316" max="12316" width="4.5546875" style="245" bestFit="1" customWidth="1"/>
    <col min="12317" max="12317" width="4.33203125" style="245" customWidth="1"/>
    <col min="12318" max="12318" width="5.33203125" style="245" customWidth="1"/>
    <col min="12319" max="12319" width="5" style="245" customWidth="1"/>
    <col min="12320" max="12320" width="6" style="245" customWidth="1"/>
    <col min="12321" max="12321" width="6.33203125" style="245" customWidth="1"/>
    <col min="12322" max="12544" width="8.88671875" style="245"/>
    <col min="12545" max="12545" width="3.44140625" style="245" customWidth="1"/>
    <col min="12546" max="12546" width="41.33203125" style="245" customWidth="1"/>
    <col min="12547" max="12547" width="4.33203125" style="245" customWidth="1"/>
    <col min="12548" max="12548" width="4.44140625" style="245" customWidth="1"/>
    <col min="12549" max="12549" width="4.5546875" style="245" customWidth="1"/>
    <col min="12550" max="12551" width="4.6640625" style="245" customWidth="1"/>
    <col min="12552" max="12552" width="4.109375" style="245" customWidth="1"/>
    <col min="12553" max="12553" width="5.109375" style="245" customWidth="1"/>
    <col min="12554" max="12554" width="4.6640625" style="245" customWidth="1"/>
    <col min="12555" max="12557" width="4.5546875" style="245" customWidth="1"/>
    <col min="12558" max="12558" width="4.44140625" style="245" customWidth="1"/>
    <col min="12559" max="12559" width="4.5546875" style="245" customWidth="1"/>
    <col min="12560" max="12560" width="4.6640625" style="245" customWidth="1"/>
    <col min="12561" max="12561" width="4.33203125" style="245" bestFit="1" customWidth="1"/>
    <col min="12562" max="12563" width="4.6640625" style="245" customWidth="1"/>
    <col min="12564" max="12564" width="4.33203125" style="245" customWidth="1"/>
    <col min="12565" max="12571" width="4.6640625" style="245" customWidth="1"/>
    <col min="12572" max="12572" width="4.5546875" style="245" bestFit="1" customWidth="1"/>
    <col min="12573" max="12573" width="4.33203125" style="245" customWidth="1"/>
    <col min="12574" max="12574" width="5.33203125" style="245" customWidth="1"/>
    <col min="12575" max="12575" width="5" style="245" customWidth="1"/>
    <col min="12576" max="12576" width="6" style="245" customWidth="1"/>
    <col min="12577" max="12577" width="6.33203125" style="245" customWidth="1"/>
    <col min="12578" max="12800" width="8.88671875" style="245"/>
    <col min="12801" max="12801" width="3.44140625" style="245" customWidth="1"/>
    <col min="12802" max="12802" width="41.33203125" style="245" customWidth="1"/>
    <col min="12803" max="12803" width="4.33203125" style="245" customWidth="1"/>
    <col min="12804" max="12804" width="4.44140625" style="245" customWidth="1"/>
    <col min="12805" max="12805" width="4.5546875" style="245" customWidth="1"/>
    <col min="12806" max="12807" width="4.6640625" style="245" customWidth="1"/>
    <col min="12808" max="12808" width="4.109375" style="245" customWidth="1"/>
    <col min="12809" max="12809" width="5.109375" style="245" customWidth="1"/>
    <col min="12810" max="12810" width="4.6640625" style="245" customWidth="1"/>
    <col min="12811" max="12813" width="4.5546875" style="245" customWidth="1"/>
    <col min="12814" max="12814" width="4.44140625" style="245" customWidth="1"/>
    <col min="12815" max="12815" width="4.5546875" style="245" customWidth="1"/>
    <col min="12816" max="12816" width="4.6640625" style="245" customWidth="1"/>
    <col min="12817" max="12817" width="4.33203125" style="245" bestFit="1" customWidth="1"/>
    <col min="12818" max="12819" width="4.6640625" style="245" customWidth="1"/>
    <col min="12820" max="12820" width="4.33203125" style="245" customWidth="1"/>
    <col min="12821" max="12827" width="4.6640625" style="245" customWidth="1"/>
    <col min="12828" max="12828" width="4.5546875" style="245" bestFit="1" customWidth="1"/>
    <col min="12829" max="12829" width="4.33203125" style="245" customWidth="1"/>
    <col min="12830" max="12830" width="5.33203125" style="245" customWidth="1"/>
    <col min="12831" max="12831" width="5" style="245" customWidth="1"/>
    <col min="12832" max="12832" width="6" style="245" customWidth="1"/>
    <col min="12833" max="12833" width="6.33203125" style="245" customWidth="1"/>
    <col min="12834" max="13056" width="8.88671875" style="245"/>
    <col min="13057" max="13057" width="3.44140625" style="245" customWidth="1"/>
    <col min="13058" max="13058" width="41.33203125" style="245" customWidth="1"/>
    <col min="13059" max="13059" width="4.33203125" style="245" customWidth="1"/>
    <col min="13060" max="13060" width="4.44140625" style="245" customWidth="1"/>
    <col min="13061" max="13061" width="4.5546875" style="245" customWidth="1"/>
    <col min="13062" max="13063" width="4.6640625" style="245" customWidth="1"/>
    <col min="13064" max="13064" width="4.109375" style="245" customWidth="1"/>
    <col min="13065" max="13065" width="5.109375" style="245" customWidth="1"/>
    <col min="13066" max="13066" width="4.6640625" style="245" customWidth="1"/>
    <col min="13067" max="13069" width="4.5546875" style="245" customWidth="1"/>
    <col min="13070" max="13070" width="4.44140625" style="245" customWidth="1"/>
    <col min="13071" max="13071" width="4.5546875" style="245" customWidth="1"/>
    <col min="13072" max="13072" width="4.6640625" style="245" customWidth="1"/>
    <col min="13073" max="13073" width="4.33203125" style="245" bestFit="1" customWidth="1"/>
    <col min="13074" max="13075" width="4.6640625" style="245" customWidth="1"/>
    <col min="13076" max="13076" width="4.33203125" style="245" customWidth="1"/>
    <col min="13077" max="13083" width="4.6640625" style="245" customWidth="1"/>
    <col min="13084" max="13084" width="4.5546875" style="245" bestFit="1" customWidth="1"/>
    <col min="13085" max="13085" width="4.33203125" style="245" customWidth="1"/>
    <col min="13086" max="13086" width="5.33203125" style="245" customWidth="1"/>
    <col min="13087" max="13087" width="5" style="245" customWidth="1"/>
    <col min="13088" max="13088" width="6" style="245" customWidth="1"/>
    <col min="13089" max="13089" width="6.33203125" style="245" customWidth="1"/>
    <col min="13090" max="13312" width="8.88671875" style="245"/>
    <col min="13313" max="13313" width="3.44140625" style="245" customWidth="1"/>
    <col min="13314" max="13314" width="41.33203125" style="245" customWidth="1"/>
    <col min="13315" max="13315" width="4.33203125" style="245" customWidth="1"/>
    <col min="13316" max="13316" width="4.44140625" style="245" customWidth="1"/>
    <col min="13317" max="13317" width="4.5546875" style="245" customWidth="1"/>
    <col min="13318" max="13319" width="4.6640625" style="245" customWidth="1"/>
    <col min="13320" max="13320" width="4.109375" style="245" customWidth="1"/>
    <col min="13321" max="13321" width="5.109375" style="245" customWidth="1"/>
    <col min="13322" max="13322" width="4.6640625" style="245" customWidth="1"/>
    <col min="13323" max="13325" width="4.5546875" style="245" customWidth="1"/>
    <col min="13326" max="13326" width="4.44140625" style="245" customWidth="1"/>
    <col min="13327" max="13327" width="4.5546875" style="245" customWidth="1"/>
    <col min="13328" max="13328" width="4.6640625" style="245" customWidth="1"/>
    <col min="13329" max="13329" width="4.33203125" style="245" bestFit="1" customWidth="1"/>
    <col min="13330" max="13331" width="4.6640625" style="245" customWidth="1"/>
    <col min="13332" max="13332" width="4.33203125" style="245" customWidth="1"/>
    <col min="13333" max="13339" width="4.6640625" style="245" customWidth="1"/>
    <col min="13340" max="13340" width="4.5546875" style="245" bestFit="1" customWidth="1"/>
    <col min="13341" max="13341" width="4.33203125" style="245" customWidth="1"/>
    <col min="13342" max="13342" width="5.33203125" style="245" customWidth="1"/>
    <col min="13343" max="13343" width="5" style="245" customWidth="1"/>
    <col min="13344" max="13344" width="6" style="245" customWidth="1"/>
    <col min="13345" max="13345" width="6.33203125" style="245" customWidth="1"/>
    <col min="13346" max="13568" width="8.88671875" style="245"/>
    <col min="13569" max="13569" width="3.44140625" style="245" customWidth="1"/>
    <col min="13570" max="13570" width="41.33203125" style="245" customWidth="1"/>
    <col min="13571" max="13571" width="4.33203125" style="245" customWidth="1"/>
    <col min="13572" max="13572" width="4.44140625" style="245" customWidth="1"/>
    <col min="13573" max="13573" width="4.5546875" style="245" customWidth="1"/>
    <col min="13574" max="13575" width="4.6640625" style="245" customWidth="1"/>
    <col min="13576" max="13576" width="4.109375" style="245" customWidth="1"/>
    <col min="13577" max="13577" width="5.109375" style="245" customWidth="1"/>
    <col min="13578" max="13578" width="4.6640625" style="245" customWidth="1"/>
    <col min="13579" max="13581" width="4.5546875" style="245" customWidth="1"/>
    <col min="13582" max="13582" width="4.44140625" style="245" customWidth="1"/>
    <col min="13583" max="13583" width="4.5546875" style="245" customWidth="1"/>
    <col min="13584" max="13584" width="4.6640625" style="245" customWidth="1"/>
    <col min="13585" max="13585" width="4.33203125" style="245" bestFit="1" customWidth="1"/>
    <col min="13586" max="13587" width="4.6640625" style="245" customWidth="1"/>
    <col min="13588" max="13588" width="4.33203125" style="245" customWidth="1"/>
    <col min="13589" max="13595" width="4.6640625" style="245" customWidth="1"/>
    <col min="13596" max="13596" width="4.5546875" style="245" bestFit="1" customWidth="1"/>
    <col min="13597" max="13597" width="4.33203125" style="245" customWidth="1"/>
    <col min="13598" max="13598" width="5.33203125" style="245" customWidth="1"/>
    <col min="13599" max="13599" width="5" style="245" customWidth="1"/>
    <col min="13600" max="13600" width="6" style="245" customWidth="1"/>
    <col min="13601" max="13601" width="6.33203125" style="245" customWidth="1"/>
    <col min="13602" max="13824" width="8.88671875" style="245"/>
    <col min="13825" max="13825" width="3.44140625" style="245" customWidth="1"/>
    <col min="13826" max="13826" width="41.33203125" style="245" customWidth="1"/>
    <col min="13827" max="13827" width="4.33203125" style="245" customWidth="1"/>
    <col min="13828" max="13828" width="4.44140625" style="245" customWidth="1"/>
    <col min="13829" max="13829" width="4.5546875" style="245" customWidth="1"/>
    <col min="13830" max="13831" width="4.6640625" style="245" customWidth="1"/>
    <col min="13832" max="13832" width="4.109375" style="245" customWidth="1"/>
    <col min="13833" max="13833" width="5.109375" style="245" customWidth="1"/>
    <col min="13834" max="13834" width="4.6640625" style="245" customWidth="1"/>
    <col min="13835" max="13837" width="4.5546875" style="245" customWidth="1"/>
    <col min="13838" max="13838" width="4.44140625" style="245" customWidth="1"/>
    <col min="13839" max="13839" width="4.5546875" style="245" customWidth="1"/>
    <col min="13840" max="13840" width="4.6640625" style="245" customWidth="1"/>
    <col min="13841" max="13841" width="4.33203125" style="245" bestFit="1" customWidth="1"/>
    <col min="13842" max="13843" width="4.6640625" style="245" customWidth="1"/>
    <col min="13844" max="13844" width="4.33203125" style="245" customWidth="1"/>
    <col min="13845" max="13851" width="4.6640625" style="245" customWidth="1"/>
    <col min="13852" max="13852" width="4.5546875" style="245" bestFit="1" customWidth="1"/>
    <col min="13853" max="13853" width="4.33203125" style="245" customWidth="1"/>
    <col min="13854" max="13854" width="5.33203125" style="245" customWidth="1"/>
    <col min="13855" max="13855" width="5" style="245" customWidth="1"/>
    <col min="13856" max="13856" width="6" style="245" customWidth="1"/>
    <col min="13857" max="13857" width="6.33203125" style="245" customWidth="1"/>
    <col min="13858" max="14080" width="8.88671875" style="245"/>
    <col min="14081" max="14081" width="3.44140625" style="245" customWidth="1"/>
    <col min="14082" max="14082" width="41.33203125" style="245" customWidth="1"/>
    <col min="14083" max="14083" width="4.33203125" style="245" customWidth="1"/>
    <col min="14084" max="14084" width="4.44140625" style="245" customWidth="1"/>
    <col min="14085" max="14085" width="4.5546875" style="245" customWidth="1"/>
    <col min="14086" max="14087" width="4.6640625" style="245" customWidth="1"/>
    <col min="14088" max="14088" width="4.109375" style="245" customWidth="1"/>
    <col min="14089" max="14089" width="5.109375" style="245" customWidth="1"/>
    <col min="14090" max="14090" width="4.6640625" style="245" customWidth="1"/>
    <col min="14091" max="14093" width="4.5546875" style="245" customWidth="1"/>
    <col min="14094" max="14094" width="4.44140625" style="245" customWidth="1"/>
    <col min="14095" max="14095" width="4.5546875" style="245" customWidth="1"/>
    <col min="14096" max="14096" width="4.6640625" style="245" customWidth="1"/>
    <col min="14097" max="14097" width="4.33203125" style="245" bestFit="1" customWidth="1"/>
    <col min="14098" max="14099" width="4.6640625" style="245" customWidth="1"/>
    <col min="14100" max="14100" width="4.33203125" style="245" customWidth="1"/>
    <col min="14101" max="14107" width="4.6640625" style="245" customWidth="1"/>
    <col min="14108" max="14108" width="4.5546875" style="245" bestFit="1" customWidth="1"/>
    <col min="14109" max="14109" width="4.33203125" style="245" customWidth="1"/>
    <col min="14110" max="14110" width="5.33203125" style="245" customWidth="1"/>
    <col min="14111" max="14111" width="5" style="245" customWidth="1"/>
    <col min="14112" max="14112" width="6" style="245" customWidth="1"/>
    <col min="14113" max="14113" width="6.33203125" style="245" customWidth="1"/>
    <col min="14114" max="14336" width="8.88671875" style="245"/>
    <col min="14337" max="14337" width="3.44140625" style="245" customWidth="1"/>
    <col min="14338" max="14338" width="41.33203125" style="245" customWidth="1"/>
    <col min="14339" max="14339" width="4.33203125" style="245" customWidth="1"/>
    <col min="14340" max="14340" width="4.44140625" style="245" customWidth="1"/>
    <col min="14341" max="14341" width="4.5546875" style="245" customWidth="1"/>
    <col min="14342" max="14343" width="4.6640625" style="245" customWidth="1"/>
    <col min="14344" max="14344" width="4.109375" style="245" customWidth="1"/>
    <col min="14345" max="14345" width="5.109375" style="245" customWidth="1"/>
    <col min="14346" max="14346" width="4.6640625" style="245" customWidth="1"/>
    <col min="14347" max="14349" width="4.5546875" style="245" customWidth="1"/>
    <col min="14350" max="14350" width="4.44140625" style="245" customWidth="1"/>
    <col min="14351" max="14351" width="4.5546875" style="245" customWidth="1"/>
    <col min="14352" max="14352" width="4.6640625" style="245" customWidth="1"/>
    <col min="14353" max="14353" width="4.33203125" style="245" bestFit="1" customWidth="1"/>
    <col min="14354" max="14355" width="4.6640625" style="245" customWidth="1"/>
    <col min="14356" max="14356" width="4.33203125" style="245" customWidth="1"/>
    <col min="14357" max="14363" width="4.6640625" style="245" customWidth="1"/>
    <col min="14364" max="14364" width="4.5546875" style="245" bestFit="1" customWidth="1"/>
    <col min="14365" max="14365" width="4.33203125" style="245" customWidth="1"/>
    <col min="14366" max="14366" width="5.33203125" style="245" customWidth="1"/>
    <col min="14367" max="14367" width="5" style="245" customWidth="1"/>
    <col min="14368" max="14368" width="6" style="245" customWidth="1"/>
    <col min="14369" max="14369" width="6.33203125" style="245" customWidth="1"/>
    <col min="14370" max="14592" width="8.88671875" style="245"/>
    <col min="14593" max="14593" width="3.44140625" style="245" customWidth="1"/>
    <col min="14594" max="14594" width="41.33203125" style="245" customWidth="1"/>
    <col min="14595" max="14595" width="4.33203125" style="245" customWidth="1"/>
    <col min="14596" max="14596" width="4.44140625" style="245" customWidth="1"/>
    <col min="14597" max="14597" width="4.5546875" style="245" customWidth="1"/>
    <col min="14598" max="14599" width="4.6640625" style="245" customWidth="1"/>
    <col min="14600" max="14600" width="4.109375" style="245" customWidth="1"/>
    <col min="14601" max="14601" width="5.109375" style="245" customWidth="1"/>
    <col min="14602" max="14602" width="4.6640625" style="245" customWidth="1"/>
    <col min="14603" max="14605" width="4.5546875" style="245" customWidth="1"/>
    <col min="14606" max="14606" width="4.44140625" style="245" customWidth="1"/>
    <col min="14607" max="14607" width="4.5546875" style="245" customWidth="1"/>
    <col min="14608" max="14608" width="4.6640625" style="245" customWidth="1"/>
    <col min="14609" max="14609" width="4.33203125" style="245" bestFit="1" customWidth="1"/>
    <col min="14610" max="14611" width="4.6640625" style="245" customWidth="1"/>
    <col min="14612" max="14612" width="4.33203125" style="245" customWidth="1"/>
    <col min="14613" max="14619" width="4.6640625" style="245" customWidth="1"/>
    <col min="14620" max="14620" width="4.5546875" style="245" bestFit="1" customWidth="1"/>
    <col min="14621" max="14621" width="4.33203125" style="245" customWidth="1"/>
    <col min="14622" max="14622" width="5.33203125" style="245" customWidth="1"/>
    <col min="14623" max="14623" width="5" style="245" customWidth="1"/>
    <col min="14624" max="14624" width="6" style="245" customWidth="1"/>
    <col min="14625" max="14625" width="6.33203125" style="245" customWidth="1"/>
    <col min="14626" max="14848" width="8.88671875" style="245"/>
    <col min="14849" max="14849" width="3.44140625" style="245" customWidth="1"/>
    <col min="14850" max="14850" width="41.33203125" style="245" customWidth="1"/>
    <col min="14851" max="14851" width="4.33203125" style="245" customWidth="1"/>
    <col min="14852" max="14852" width="4.44140625" style="245" customWidth="1"/>
    <col min="14853" max="14853" width="4.5546875" style="245" customWidth="1"/>
    <col min="14854" max="14855" width="4.6640625" style="245" customWidth="1"/>
    <col min="14856" max="14856" width="4.109375" style="245" customWidth="1"/>
    <col min="14857" max="14857" width="5.109375" style="245" customWidth="1"/>
    <col min="14858" max="14858" width="4.6640625" style="245" customWidth="1"/>
    <col min="14859" max="14861" width="4.5546875" style="245" customWidth="1"/>
    <col min="14862" max="14862" width="4.44140625" style="245" customWidth="1"/>
    <col min="14863" max="14863" width="4.5546875" style="245" customWidth="1"/>
    <col min="14864" max="14864" width="4.6640625" style="245" customWidth="1"/>
    <col min="14865" max="14865" width="4.33203125" style="245" bestFit="1" customWidth="1"/>
    <col min="14866" max="14867" width="4.6640625" style="245" customWidth="1"/>
    <col min="14868" max="14868" width="4.33203125" style="245" customWidth="1"/>
    <col min="14869" max="14875" width="4.6640625" style="245" customWidth="1"/>
    <col min="14876" max="14876" width="4.5546875" style="245" bestFit="1" customWidth="1"/>
    <col min="14877" max="14877" width="4.33203125" style="245" customWidth="1"/>
    <col min="14878" max="14878" width="5.33203125" style="245" customWidth="1"/>
    <col min="14879" max="14879" width="5" style="245" customWidth="1"/>
    <col min="14880" max="14880" width="6" style="245" customWidth="1"/>
    <col min="14881" max="14881" width="6.33203125" style="245" customWidth="1"/>
    <col min="14882" max="15104" width="8.88671875" style="245"/>
    <col min="15105" max="15105" width="3.44140625" style="245" customWidth="1"/>
    <col min="15106" max="15106" width="41.33203125" style="245" customWidth="1"/>
    <col min="15107" max="15107" width="4.33203125" style="245" customWidth="1"/>
    <col min="15108" max="15108" width="4.44140625" style="245" customWidth="1"/>
    <col min="15109" max="15109" width="4.5546875" style="245" customWidth="1"/>
    <col min="15110" max="15111" width="4.6640625" style="245" customWidth="1"/>
    <col min="15112" max="15112" width="4.109375" style="245" customWidth="1"/>
    <col min="15113" max="15113" width="5.109375" style="245" customWidth="1"/>
    <col min="15114" max="15114" width="4.6640625" style="245" customWidth="1"/>
    <col min="15115" max="15117" width="4.5546875" style="245" customWidth="1"/>
    <col min="15118" max="15118" width="4.44140625" style="245" customWidth="1"/>
    <col min="15119" max="15119" width="4.5546875" style="245" customWidth="1"/>
    <col min="15120" max="15120" width="4.6640625" style="245" customWidth="1"/>
    <col min="15121" max="15121" width="4.33203125" style="245" bestFit="1" customWidth="1"/>
    <col min="15122" max="15123" width="4.6640625" style="245" customWidth="1"/>
    <col min="15124" max="15124" width="4.33203125" style="245" customWidth="1"/>
    <col min="15125" max="15131" width="4.6640625" style="245" customWidth="1"/>
    <col min="15132" max="15132" width="4.5546875" style="245" bestFit="1" customWidth="1"/>
    <col min="15133" max="15133" width="4.33203125" style="245" customWidth="1"/>
    <col min="15134" max="15134" width="5.33203125" style="245" customWidth="1"/>
    <col min="15135" max="15135" width="5" style="245" customWidth="1"/>
    <col min="15136" max="15136" width="6" style="245" customWidth="1"/>
    <col min="15137" max="15137" width="6.33203125" style="245" customWidth="1"/>
    <col min="15138" max="15360" width="8.88671875" style="245"/>
    <col min="15361" max="15361" width="3.44140625" style="245" customWidth="1"/>
    <col min="15362" max="15362" width="41.33203125" style="245" customWidth="1"/>
    <col min="15363" max="15363" width="4.33203125" style="245" customWidth="1"/>
    <col min="15364" max="15364" width="4.44140625" style="245" customWidth="1"/>
    <col min="15365" max="15365" width="4.5546875" style="245" customWidth="1"/>
    <col min="15366" max="15367" width="4.6640625" style="245" customWidth="1"/>
    <col min="15368" max="15368" width="4.109375" style="245" customWidth="1"/>
    <col min="15369" max="15369" width="5.109375" style="245" customWidth="1"/>
    <col min="15370" max="15370" width="4.6640625" style="245" customWidth="1"/>
    <col min="15371" max="15373" width="4.5546875" style="245" customWidth="1"/>
    <col min="15374" max="15374" width="4.44140625" style="245" customWidth="1"/>
    <col min="15375" max="15375" width="4.5546875" style="245" customWidth="1"/>
    <col min="15376" max="15376" width="4.6640625" style="245" customWidth="1"/>
    <col min="15377" max="15377" width="4.33203125" style="245" bestFit="1" customWidth="1"/>
    <col min="15378" max="15379" width="4.6640625" style="245" customWidth="1"/>
    <col min="15380" max="15380" width="4.33203125" style="245" customWidth="1"/>
    <col min="15381" max="15387" width="4.6640625" style="245" customWidth="1"/>
    <col min="15388" max="15388" width="4.5546875" style="245" bestFit="1" customWidth="1"/>
    <col min="15389" max="15389" width="4.33203125" style="245" customWidth="1"/>
    <col min="15390" max="15390" width="5.33203125" style="245" customWidth="1"/>
    <col min="15391" max="15391" width="5" style="245" customWidth="1"/>
    <col min="15392" max="15392" width="6" style="245" customWidth="1"/>
    <col min="15393" max="15393" width="6.33203125" style="245" customWidth="1"/>
    <col min="15394" max="15616" width="8.88671875" style="245"/>
    <col min="15617" max="15617" width="3.44140625" style="245" customWidth="1"/>
    <col min="15618" max="15618" width="41.33203125" style="245" customWidth="1"/>
    <col min="15619" max="15619" width="4.33203125" style="245" customWidth="1"/>
    <col min="15620" max="15620" width="4.44140625" style="245" customWidth="1"/>
    <col min="15621" max="15621" width="4.5546875" style="245" customWidth="1"/>
    <col min="15622" max="15623" width="4.6640625" style="245" customWidth="1"/>
    <col min="15624" max="15624" width="4.109375" style="245" customWidth="1"/>
    <col min="15625" max="15625" width="5.109375" style="245" customWidth="1"/>
    <col min="15626" max="15626" width="4.6640625" style="245" customWidth="1"/>
    <col min="15627" max="15629" width="4.5546875" style="245" customWidth="1"/>
    <col min="15630" max="15630" width="4.44140625" style="245" customWidth="1"/>
    <col min="15631" max="15631" width="4.5546875" style="245" customWidth="1"/>
    <col min="15632" max="15632" width="4.6640625" style="245" customWidth="1"/>
    <col min="15633" max="15633" width="4.33203125" style="245" bestFit="1" customWidth="1"/>
    <col min="15634" max="15635" width="4.6640625" style="245" customWidth="1"/>
    <col min="15636" max="15636" width="4.33203125" style="245" customWidth="1"/>
    <col min="15637" max="15643" width="4.6640625" style="245" customWidth="1"/>
    <col min="15644" max="15644" width="4.5546875" style="245" bestFit="1" customWidth="1"/>
    <col min="15645" max="15645" width="4.33203125" style="245" customWidth="1"/>
    <col min="15646" max="15646" width="5.33203125" style="245" customWidth="1"/>
    <col min="15647" max="15647" width="5" style="245" customWidth="1"/>
    <col min="15648" max="15648" width="6" style="245" customWidth="1"/>
    <col min="15649" max="15649" width="6.33203125" style="245" customWidth="1"/>
    <col min="15650" max="15872" width="8.88671875" style="245"/>
    <col min="15873" max="15873" width="3.44140625" style="245" customWidth="1"/>
    <col min="15874" max="15874" width="41.33203125" style="245" customWidth="1"/>
    <col min="15875" max="15875" width="4.33203125" style="245" customWidth="1"/>
    <col min="15876" max="15876" width="4.44140625" style="245" customWidth="1"/>
    <col min="15877" max="15877" width="4.5546875" style="245" customWidth="1"/>
    <col min="15878" max="15879" width="4.6640625" style="245" customWidth="1"/>
    <col min="15880" max="15880" width="4.109375" style="245" customWidth="1"/>
    <col min="15881" max="15881" width="5.109375" style="245" customWidth="1"/>
    <col min="15882" max="15882" width="4.6640625" style="245" customWidth="1"/>
    <col min="15883" max="15885" width="4.5546875" style="245" customWidth="1"/>
    <col min="15886" max="15886" width="4.44140625" style="245" customWidth="1"/>
    <col min="15887" max="15887" width="4.5546875" style="245" customWidth="1"/>
    <col min="15888" max="15888" width="4.6640625" style="245" customWidth="1"/>
    <col min="15889" max="15889" width="4.33203125" style="245" bestFit="1" customWidth="1"/>
    <col min="15890" max="15891" width="4.6640625" style="245" customWidth="1"/>
    <col min="15892" max="15892" width="4.33203125" style="245" customWidth="1"/>
    <col min="15893" max="15899" width="4.6640625" style="245" customWidth="1"/>
    <col min="15900" max="15900" width="4.5546875" style="245" bestFit="1" customWidth="1"/>
    <col min="15901" max="15901" width="4.33203125" style="245" customWidth="1"/>
    <col min="15902" max="15902" width="5.33203125" style="245" customWidth="1"/>
    <col min="15903" max="15903" width="5" style="245" customWidth="1"/>
    <col min="15904" max="15904" width="6" style="245" customWidth="1"/>
    <col min="15905" max="15905" width="6.33203125" style="245" customWidth="1"/>
    <col min="15906" max="16128" width="8.88671875" style="245"/>
    <col min="16129" max="16129" width="3.44140625" style="245" customWidth="1"/>
    <col min="16130" max="16130" width="41.33203125" style="245" customWidth="1"/>
    <col min="16131" max="16131" width="4.33203125" style="245" customWidth="1"/>
    <col min="16132" max="16132" width="4.44140625" style="245" customWidth="1"/>
    <col min="16133" max="16133" width="4.5546875" style="245" customWidth="1"/>
    <col min="16134" max="16135" width="4.6640625" style="245" customWidth="1"/>
    <col min="16136" max="16136" width="4.109375" style="245" customWidth="1"/>
    <col min="16137" max="16137" width="5.109375" style="245" customWidth="1"/>
    <col min="16138" max="16138" width="4.6640625" style="245" customWidth="1"/>
    <col min="16139" max="16141" width="4.5546875" style="245" customWidth="1"/>
    <col min="16142" max="16142" width="4.44140625" style="245" customWidth="1"/>
    <col min="16143" max="16143" width="4.5546875" style="245" customWidth="1"/>
    <col min="16144" max="16144" width="4.6640625" style="245" customWidth="1"/>
    <col min="16145" max="16145" width="4.33203125" style="245" bestFit="1" customWidth="1"/>
    <col min="16146" max="16147" width="4.6640625" style="245" customWidth="1"/>
    <col min="16148" max="16148" width="4.33203125" style="245" customWidth="1"/>
    <col min="16149" max="16155" width="4.6640625" style="245" customWidth="1"/>
    <col min="16156" max="16156" width="4.5546875" style="245" bestFit="1" customWidth="1"/>
    <col min="16157" max="16157" width="4.33203125" style="245" customWidth="1"/>
    <col min="16158" max="16158" width="5.33203125" style="245" customWidth="1"/>
    <col min="16159" max="16159" width="5" style="245" customWidth="1"/>
    <col min="16160" max="16160" width="6" style="245" customWidth="1"/>
    <col min="16161" max="16161" width="6.33203125" style="245" customWidth="1"/>
    <col min="16162" max="16384" width="8.88671875" style="245"/>
  </cols>
  <sheetData>
    <row r="1" spans="1:35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</row>
    <row r="2" spans="1:35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</row>
    <row r="3" spans="1:35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35" ht="15.6" x14ac:dyDescent="0.3">
      <c r="A4" s="519" t="s">
        <v>420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35" ht="15.6" x14ac:dyDescent="0.3">
      <c r="A5" s="519" t="s">
        <v>421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35" ht="15.6" x14ac:dyDescent="0.3">
      <c r="A6" s="249" t="s">
        <v>395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U6" s="249"/>
    </row>
    <row r="8" spans="1:35" s="251" customFormat="1" ht="54.75" customHeight="1" x14ac:dyDescent="0.3">
      <c r="A8" s="520" t="s">
        <v>3</v>
      </c>
      <c r="B8" s="522" t="s">
        <v>4</v>
      </c>
      <c r="C8" s="561" t="s">
        <v>422</v>
      </c>
      <c r="D8" s="561"/>
      <c r="E8" s="561"/>
      <c r="F8" s="524" t="s">
        <v>34</v>
      </c>
      <c r="G8" s="524"/>
      <c r="H8" s="524"/>
      <c r="I8" s="561" t="s">
        <v>423</v>
      </c>
      <c r="J8" s="561"/>
      <c r="K8" s="561"/>
      <c r="L8" s="562" t="s">
        <v>59</v>
      </c>
      <c r="M8" s="562"/>
      <c r="N8" s="562"/>
      <c r="O8" s="525" t="s">
        <v>424</v>
      </c>
      <c r="P8" s="525"/>
      <c r="Q8" s="525"/>
      <c r="R8" s="525" t="s">
        <v>60</v>
      </c>
      <c r="S8" s="525"/>
      <c r="T8" s="525"/>
      <c r="U8" s="525" t="s">
        <v>425</v>
      </c>
      <c r="V8" s="525"/>
      <c r="W8" s="525"/>
      <c r="X8" s="562" t="s">
        <v>61</v>
      </c>
      <c r="Y8" s="562"/>
      <c r="Z8" s="562"/>
      <c r="AA8" s="525" t="s">
        <v>426</v>
      </c>
      <c r="AB8" s="525"/>
      <c r="AC8" s="525"/>
      <c r="AD8" s="530" t="s">
        <v>5</v>
      </c>
      <c r="AE8" s="531"/>
      <c r="AF8" s="532"/>
      <c r="AG8" s="529"/>
      <c r="AH8" s="529"/>
      <c r="AI8" s="529"/>
    </row>
    <row r="9" spans="1:35" s="251" customFormat="1" ht="25.95" customHeight="1" x14ac:dyDescent="0.3">
      <c r="A9" s="521"/>
      <c r="B9" s="523"/>
      <c r="C9" s="544" t="s">
        <v>427</v>
      </c>
      <c r="D9" s="545"/>
      <c r="E9" s="546"/>
      <c r="F9" s="544" t="s">
        <v>330</v>
      </c>
      <c r="G9" s="545"/>
      <c r="H9" s="546"/>
      <c r="I9" s="544" t="s">
        <v>351</v>
      </c>
      <c r="J9" s="545"/>
      <c r="K9" s="546"/>
      <c r="L9" s="538" t="s">
        <v>381</v>
      </c>
      <c r="M9" s="539"/>
      <c r="N9" s="540"/>
      <c r="O9" s="562" t="s">
        <v>428</v>
      </c>
      <c r="P9" s="562"/>
      <c r="Q9" s="562"/>
      <c r="R9" s="526" t="s">
        <v>339</v>
      </c>
      <c r="S9" s="527"/>
      <c r="T9" s="528"/>
      <c r="U9" s="538" t="s">
        <v>428</v>
      </c>
      <c r="V9" s="539"/>
      <c r="W9" s="540"/>
      <c r="X9" s="563" t="s">
        <v>427</v>
      </c>
      <c r="Y9" s="564"/>
      <c r="Z9" s="565"/>
      <c r="AA9" s="563" t="s">
        <v>427</v>
      </c>
      <c r="AB9" s="564"/>
      <c r="AC9" s="565"/>
      <c r="AD9" s="533"/>
      <c r="AE9" s="534"/>
      <c r="AF9" s="535"/>
      <c r="AG9" s="529"/>
      <c r="AH9" s="529"/>
      <c r="AI9" s="529"/>
    </row>
    <row r="10" spans="1:35" s="251" customFormat="1" ht="59.4" customHeight="1" x14ac:dyDescent="0.3">
      <c r="A10" s="252"/>
      <c r="B10" s="252"/>
      <c r="C10" s="252" t="s">
        <v>23</v>
      </c>
      <c r="D10" s="252" t="s">
        <v>24</v>
      </c>
      <c r="E10" s="252" t="s">
        <v>8</v>
      </c>
      <c r="F10" s="252" t="s">
        <v>23</v>
      </c>
      <c r="G10" s="252" t="s">
        <v>24</v>
      </c>
      <c r="H10" s="252" t="s">
        <v>8</v>
      </c>
      <c r="I10" s="252" t="s">
        <v>23</v>
      </c>
      <c r="J10" s="252" t="s">
        <v>24</v>
      </c>
      <c r="K10" s="252" t="s">
        <v>8</v>
      </c>
      <c r="L10" s="252" t="s">
        <v>19</v>
      </c>
      <c r="M10" s="252" t="s">
        <v>400</v>
      </c>
      <c r="N10" s="252" t="s">
        <v>8</v>
      </c>
      <c r="O10" s="252" t="s">
        <v>19</v>
      </c>
      <c r="P10" s="252" t="s">
        <v>400</v>
      </c>
      <c r="Q10" s="252" t="s">
        <v>8</v>
      </c>
      <c r="R10" s="252" t="s">
        <v>6</v>
      </c>
      <c r="S10" s="252" t="s">
        <v>20</v>
      </c>
      <c r="T10" s="252" t="s">
        <v>9</v>
      </c>
      <c r="U10" s="252" t="s">
        <v>6</v>
      </c>
      <c r="V10" s="252" t="s">
        <v>20</v>
      </c>
      <c r="W10" s="252" t="s">
        <v>9</v>
      </c>
      <c r="X10" s="252" t="s">
        <v>6</v>
      </c>
      <c r="Y10" s="252" t="s">
        <v>7</v>
      </c>
      <c r="Z10" s="252" t="s">
        <v>9</v>
      </c>
      <c r="AA10" s="252" t="s">
        <v>6</v>
      </c>
      <c r="AB10" s="252" t="s">
        <v>7</v>
      </c>
      <c r="AC10" s="252" t="s">
        <v>9</v>
      </c>
      <c r="AD10" s="252" t="s">
        <v>6</v>
      </c>
      <c r="AE10" s="252" t="s">
        <v>7</v>
      </c>
      <c r="AF10" s="252" t="s">
        <v>9</v>
      </c>
    </row>
    <row r="11" spans="1:35" s="257" customFormat="1" ht="15.6" x14ac:dyDescent="0.25">
      <c r="A11" s="253">
        <v>1</v>
      </c>
      <c r="B11" s="58" t="s">
        <v>429</v>
      </c>
      <c r="C11" s="164">
        <v>25</v>
      </c>
      <c r="D11" s="130">
        <v>25</v>
      </c>
      <c r="E11" s="164">
        <v>85</v>
      </c>
      <c r="F11" s="218">
        <v>25</v>
      </c>
      <c r="G11" s="218">
        <v>46</v>
      </c>
      <c r="H11" s="164">
        <v>86</v>
      </c>
      <c r="I11" s="218">
        <v>5</v>
      </c>
      <c r="J11" s="130">
        <v>10</v>
      </c>
      <c r="K11" s="164">
        <v>70</v>
      </c>
      <c r="L11" s="218"/>
      <c r="M11" s="218"/>
      <c r="N11" s="164">
        <v>85</v>
      </c>
      <c r="O11" s="218"/>
      <c r="P11" s="218"/>
      <c r="Q11" s="164">
        <v>85</v>
      </c>
      <c r="R11" s="218">
        <v>24</v>
      </c>
      <c r="S11" s="265">
        <v>47</v>
      </c>
      <c r="T11" s="164">
        <v>67</v>
      </c>
      <c r="U11" s="218">
        <v>20</v>
      </c>
      <c r="V11" s="237">
        <v>35</v>
      </c>
      <c r="W11" s="254"/>
      <c r="X11" s="164">
        <v>25</v>
      </c>
      <c r="Y11" s="130">
        <v>25</v>
      </c>
      <c r="Z11" s="164"/>
      <c r="AA11" s="164">
        <v>25</v>
      </c>
      <c r="AB11" s="130">
        <v>25</v>
      </c>
      <c r="AC11" s="164"/>
      <c r="AD11" s="255">
        <f>ROUND((C11+F11+I11+R11+U11+X11+AA11)/7,1)</f>
        <v>21.3</v>
      </c>
      <c r="AE11" s="255">
        <f>ROUND((D11+G11+J11+S11+V11+Y11+AB11)/7,1)</f>
        <v>30.4</v>
      </c>
      <c r="AF11" s="255"/>
      <c r="AG11" s="266"/>
    </row>
    <row r="12" spans="1:35" s="257" customFormat="1" ht="15.6" x14ac:dyDescent="0.25">
      <c r="A12" s="253">
        <f>A11+1</f>
        <v>2</v>
      </c>
      <c r="B12" s="58" t="s">
        <v>430</v>
      </c>
      <c r="C12" s="164">
        <v>10</v>
      </c>
      <c r="D12" s="130">
        <v>25</v>
      </c>
      <c r="E12" s="164">
        <v>85</v>
      </c>
      <c r="F12" s="218">
        <v>25</v>
      </c>
      <c r="G12" s="218">
        <v>47</v>
      </c>
      <c r="H12" s="254">
        <v>87</v>
      </c>
      <c r="I12" s="218">
        <v>20</v>
      </c>
      <c r="J12" s="130">
        <v>40</v>
      </c>
      <c r="K12" s="164">
        <v>70</v>
      </c>
      <c r="L12" s="237"/>
      <c r="M12" s="237"/>
      <c r="N12" s="164">
        <v>85</v>
      </c>
      <c r="O12" s="218"/>
      <c r="P12" s="218"/>
      <c r="Q12" s="254">
        <v>75</v>
      </c>
      <c r="R12" s="237">
        <v>14</v>
      </c>
      <c r="S12" s="265">
        <v>38.6</v>
      </c>
      <c r="T12" s="254">
        <v>70</v>
      </c>
      <c r="U12" s="218">
        <v>20</v>
      </c>
      <c r="V12" s="237">
        <v>35</v>
      </c>
      <c r="W12" s="254"/>
      <c r="X12" s="254">
        <v>10</v>
      </c>
      <c r="Y12" s="130">
        <v>25</v>
      </c>
      <c r="Z12" s="164"/>
      <c r="AA12" s="254">
        <v>25</v>
      </c>
      <c r="AB12" s="130">
        <v>25</v>
      </c>
      <c r="AC12" s="254"/>
      <c r="AD12" s="255">
        <f t="shared" ref="AD12:AE22" si="0">ROUND((C12+F12+I12+R12+U12+X12+AA12)/7,1)</f>
        <v>17.7</v>
      </c>
      <c r="AE12" s="255">
        <f t="shared" si="0"/>
        <v>33.700000000000003</v>
      </c>
      <c r="AF12" s="255"/>
      <c r="AG12" s="266"/>
    </row>
    <row r="13" spans="1:35" s="257" customFormat="1" ht="15.6" x14ac:dyDescent="0.25">
      <c r="A13" s="253">
        <f t="shared" ref="A13:A22" si="1">A12+1</f>
        <v>3</v>
      </c>
      <c r="B13" s="58" t="s">
        <v>431</v>
      </c>
      <c r="C13" s="164">
        <v>10</v>
      </c>
      <c r="D13" s="130">
        <v>25</v>
      </c>
      <c r="E13" s="164">
        <v>70</v>
      </c>
      <c r="F13" s="218">
        <v>25</v>
      </c>
      <c r="G13" s="218">
        <v>46</v>
      </c>
      <c r="H13" s="164">
        <v>86</v>
      </c>
      <c r="I13" s="218">
        <v>20</v>
      </c>
      <c r="J13" s="130">
        <v>25</v>
      </c>
      <c r="K13" s="164">
        <v>70</v>
      </c>
      <c r="L13" s="218"/>
      <c r="M13" s="218"/>
      <c r="N13" s="164">
        <v>85</v>
      </c>
      <c r="O13" s="218"/>
      <c r="P13" s="218"/>
      <c r="Q13" s="164">
        <v>60</v>
      </c>
      <c r="R13" s="218">
        <v>12</v>
      </c>
      <c r="S13" s="265">
        <v>28.9</v>
      </c>
      <c r="T13" s="164">
        <v>57.9</v>
      </c>
      <c r="U13" s="218">
        <v>20</v>
      </c>
      <c r="V13" s="237">
        <v>35</v>
      </c>
      <c r="W13" s="254"/>
      <c r="X13" s="164">
        <v>10</v>
      </c>
      <c r="Y13" s="130">
        <v>25</v>
      </c>
      <c r="Z13" s="164"/>
      <c r="AA13" s="164">
        <v>25</v>
      </c>
      <c r="AB13" s="130">
        <v>25</v>
      </c>
      <c r="AC13" s="164"/>
      <c r="AD13" s="255">
        <f t="shared" si="0"/>
        <v>17.399999999999999</v>
      </c>
      <c r="AE13" s="255">
        <f t="shared" si="0"/>
        <v>30</v>
      </c>
      <c r="AF13" s="255"/>
      <c r="AG13" s="266"/>
    </row>
    <row r="14" spans="1:35" s="257" customFormat="1" ht="15.6" x14ac:dyDescent="0.25">
      <c r="A14" s="253">
        <f t="shared" si="1"/>
        <v>4</v>
      </c>
      <c r="B14" s="58" t="s">
        <v>432</v>
      </c>
      <c r="C14" s="164">
        <v>25</v>
      </c>
      <c r="D14" s="130">
        <v>25</v>
      </c>
      <c r="E14" s="164">
        <v>85</v>
      </c>
      <c r="F14" s="218">
        <v>25</v>
      </c>
      <c r="G14" s="218">
        <v>45</v>
      </c>
      <c r="H14" s="164">
        <v>85</v>
      </c>
      <c r="I14" s="218">
        <v>5</v>
      </c>
      <c r="J14" s="130">
        <v>15</v>
      </c>
      <c r="K14" s="164">
        <v>70</v>
      </c>
      <c r="L14" s="218"/>
      <c r="M14" s="218"/>
      <c r="N14" s="164">
        <v>85</v>
      </c>
      <c r="O14" s="218"/>
      <c r="P14" s="218"/>
      <c r="Q14" s="164">
        <v>0</v>
      </c>
      <c r="R14" s="218">
        <v>0</v>
      </c>
      <c r="S14" s="265">
        <v>15.6</v>
      </c>
      <c r="T14" s="164">
        <v>48.8</v>
      </c>
      <c r="U14" s="218">
        <v>20</v>
      </c>
      <c r="V14" s="237">
        <v>35</v>
      </c>
      <c r="W14" s="254"/>
      <c r="X14" s="164">
        <v>25</v>
      </c>
      <c r="Y14" s="130">
        <v>25</v>
      </c>
      <c r="Z14" s="164"/>
      <c r="AA14" s="164">
        <v>25</v>
      </c>
      <c r="AB14" s="130">
        <v>25</v>
      </c>
      <c r="AC14" s="164"/>
      <c r="AD14" s="255">
        <f t="shared" si="0"/>
        <v>17.899999999999999</v>
      </c>
      <c r="AE14" s="255">
        <f t="shared" si="0"/>
        <v>26.5</v>
      </c>
      <c r="AF14" s="255"/>
      <c r="AG14" s="266"/>
    </row>
    <row r="15" spans="1:35" s="257" customFormat="1" ht="15.6" x14ac:dyDescent="0.25">
      <c r="A15" s="253">
        <f t="shared" si="1"/>
        <v>5</v>
      </c>
      <c r="B15" s="58" t="s">
        <v>433</v>
      </c>
      <c r="C15" s="164">
        <v>10</v>
      </c>
      <c r="D15" s="130">
        <v>25</v>
      </c>
      <c r="E15" s="164">
        <v>80</v>
      </c>
      <c r="F15" s="218">
        <v>25</v>
      </c>
      <c r="G15" s="218">
        <v>47</v>
      </c>
      <c r="H15" s="164">
        <v>87</v>
      </c>
      <c r="I15" s="218">
        <v>5</v>
      </c>
      <c r="J15" s="130">
        <v>20</v>
      </c>
      <c r="K15" s="164">
        <v>70</v>
      </c>
      <c r="L15" s="218"/>
      <c r="M15" s="218"/>
      <c r="N15" s="164">
        <v>85</v>
      </c>
      <c r="O15" s="218"/>
      <c r="P15" s="218"/>
      <c r="Q15" s="164">
        <v>65</v>
      </c>
      <c r="R15" s="218">
        <v>13</v>
      </c>
      <c r="S15" s="265">
        <v>35.6</v>
      </c>
      <c r="T15" s="164">
        <v>70</v>
      </c>
      <c r="U15" s="218">
        <v>20</v>
      </c>
      <c r="V15" s="237">
        <v>35</v>
      </c>
      <c r="W15" s="254"/>
      <c r="X15" s="164">
        <v>10</v>
      </c>
      <c r="Y15" s="130">
        <v>25</v>
      </c>
      <c r="Z15" s="164"/>
      <c r="AA15" s="164">
        <v>10</v>
      </c>
      <c r="AB15" s="130">
        <v>25</v>
      </c>
      <c r="AC15" s="164"/>
      <c r="AD15" s="255">
        <f t="shared" si="0"/>
        <v>13.3</v>
      </c>
      <c r="AE15" s="255">
        <f t="shared" si="0"/>
        <v>30.4</v>
      </c>
      <c r="AF15" s="255"/>
      <c r="AG15" s="266"/>
    </row>
    <row r="16" spans="1:35" s="257" customFormat="1" ht="15.6" x14ac:dyDescent="0.25">
      <c r="A16" s="253">
        <f t="shared" si="1"/>
        <v>6</v>
      </c>
      <c r="B16" s="60" t="s">
        <v>434</v>
      </c>
      <c r="C16" s="164">
        <v>25</v>
      </c>
      <c r="D16" s="130">
        <v>15</v>
      </c>
      <c r="E16" s="164">
        <v>75</v>
      </c>
      <c r="F16" s="218">
        <v>25</v>
      </c>
      <c r="G16" s="218">
        <v>46</v>
      </c>
      <c r="H16" s="164">
        <v>86</v>
      </c>
      <c r="I16" s="218">
        <v>5</v>
      </c>
      <c r="J16" s="130">
        <v>10</v>
      </c>
      <c r="K16" s="164">
        <v>70</v>
      </c>
      <c r="L16" s="218"/>
      <c r="M16" s="218"/>
      <c r="N16" s="164">
        <v>85</v>
      </c>
      <c r="O16" s="218"/>
      <c r="P16" s="218"/>
      <c r="Q16" s="164">
        <v>65</v>
      </c>
      <c r="R16" s="218">
        <v>5</v>
      </c>
      <c r="S16" s="265">
        <v>26.8</v>
      </c>
      <c r="T16" s="164">
        <v>64.3</v>
      </c>
      <c r="U16" s="218">
        <v>20</v>
      </c>
      <c r="V16" s="237">
        <v>35</v>
      </c>
      <c r="W16" s="254"/>
      <c r="X16" s="164">
        <v>10</v>
      </c>
      <c r="Y16" s="130">
        <v>25</v>
      </c>
      <c r="Z16" s="164"/>
      <c r="AA16" s="164">
        <v>10</v>
      </c>
      <c r="AB16" s="130">
        <v>15</v>
      </c>
      <c r="AC16" s="164"/>
      <c r="AD16" s="255">
        <f t="shared" si="0"/>
        <v>14.3</v>
      </c>
      <c r="AE16" s="255">
        <f t="shared" si="0"/>
        <v>24.7</v>
      </c>
      <c r="AF16" s="255"/>
      <c r="AG16" s="266"/>
    </row>
    <row r="17" spans="1:33" s="257" customFormat="1" ht="15.6" x14ac:dyDescent="0.25">
      <c r="A17" s="253">
        <f t="shared" si="1"/>
        <v>7</v>
      </c>
      <c r="B17" s="41" t="s">
        <v>435</v>
      </c>
      <c r="C17" s="164">
        <v>25</v>
      </c>
      <c r="D17" s="130">
        <v>25</v>
      </c>
      <c r="E17" s="164">
        <v>85</v>
      </c>
      <c r="F17" s="218">
        <v>25</v>
      </c>
      <c r="G17" s="218">
        <v>47</v>
      </c>
      <c r="H17" s="164">
        <v>87</v>
      </c>
      <c r="I17" s="218">
        <v>20</v>
      </c>
      <c r="J17" s="130">
        <v>35</v>
      </c>
      <c r="K17" s="164">
        <v>70</v>
      </c>
      <c r="L17" s="218"/>
      <c r="M17" s="218"/>
      <c r="N17" s="164">
        <v>85</v>
      </c>
      <c r="O17" s="218"/>
      <c r="P17" s="218"/>
      <c r="Q17" s="164">
        <v>75</v>
      </c>
      <c r="R17" s="218">
        <v>23</v>
      </c>
      <c r="S17" s="265">
        <v>46.8</v>
      </c>
      <c r="T17" s="164">
        <v>66.8</v>
      </c>
      <c r="U17" s="218">
        <v>20</v>
      </c>
      <c r="V17" s="237">
        <v>35</v>
      </c>
      <c r="W17" s="254"/>
      <c r="X17" s="164">
        <v>20</v>
      </c>
      <c r="Y17" s="130">
        <v>25</v>
      </c>
      <c r="Z17" s="164"/>
      <c r="AA17" s="164">
        <v>20</v>
      </c>
      <c r="AB17" s="130">
        <v>25</v>
      </c>
      <c r="AC17" s="164"/>
      <c r="AD17" s="255">
        <f t="shared" si="0"/>
        <v>21.9</v>
      </c>
      <c r="AE17" s="255">
        <f t="shared" si="0"/>
        <v>34.1</v>
      </c>
      <c r="AF17" s="255"/>
      <c r="AG17" s="266"/>
    </row>
    <row r="18" spans="1:33" s="257" customFormat="1" ht="15.6" x14ac:dyDescent="0.25">
      <c r="A18" s="253">
        <f t="shared" si="1"/>
        <v>8</v>
      </c>
      <c r="B18" s="58" t="s">
        <v>436</v>
      </c>
      <c r="C18" s="164">
        <v>25</v>
      </c>
      <c r="D18" s="130">
        <v>25</v>
      </c>
      <c r="E18" s="164">
        <v>80</v>
      </c>
      <c r="F18" s="218">
        <v>25</v>
      </c>
      <c r="G18" s="218">
        <v>46</v>
      </c>
      <c r="H18" s="164">
        <v>86</v>
      </c>
      <c r="I18" s="218">
        <v>20</v>
      </c>
      <c r="J18" s="130">
        <v>25</v>
      </c>
      <c r="K18" s="164">
        <v>70</v>
      </c>
      <c r="L18" s="218"/>
      <c r="M18" s="218"/>
      <c r="N18" s="164">
        <v>85</v>
      </c>
      <c r="O18" s="218"/>
      <c r="P18" s="218"/>
      <c r="Q18" s="164">
        <v>65</v>
      </c>
      <c r="R18" s="218">
        <v>13</v>
      </c>
      <c r="S18" s="265">
        <v>34.799999999999997</v>
      </c>
      <c r="T18" s="164">
        <v>70</v>
      </c>
      <c r="U18" s="218">
        <v>20</v>
      </c>
      <c r="V18" s="237">
        <v>35</v>
      </c>
      <c r="W18" s="254"/>
      <c r="X18" s="164">
        <v>25</v>
      </c>
      <c r="Y18" s="130">
        <v>25</v>
      </c>
      <c r="Z18" s="164"/>
      <c r="AA18" s="164">
        <v>25</v>
      </c>
      <c r="AB18" s="130">
        <v>25</v>
      </c>
      <c r="AC18" s="164"/>
      <c r="AD18" s="255">
        <f t="shared" si="0"/>
        <v>21.9</v>
      </c>
      <c r="AE18" s="255">
        <f t="shared" si="0"/>
        <v>30.8</v>
      </c>
      <c r="AF18" s="255"/>
      <c r="AG18" s="266"/>
    </row>
    <row r="19" spans="1:33" s="257" customFormat="1" ht="15.6" x14ac:dyDescent="0.25">
      <c r="A19" s="253">
        <f t="shared" si="1"/>
        <v>9</v>
      </c>
      <c r="B19" s="58" t="s">
        <v>437</v>
      </c>
      <c r="C19" s="164">
        <v>10</v>
      </c>
      <c r="D19" s="130">
        <v>10</v>
      </c>
      <c r="E19" s="164">
        <v>70</v>
      </c>
      <c r="F19" s="218">
        <v>25</v>
      </c>
      <c r="G19" s="218">
        <v>45</v>
      </c>
      <c r="H19" s="164">
        <v>85</v>
      </c>
      <c r="I19" s="218">
        <v>5</v>
      </c>
      <c r="J19" s="130">
        <v>10</v>
      </c>
      <c r="K19" s="164">
        <v>70</v>
      </c>
      <c r="L19" s="218"/>
      <c r="M19" s="218"/>
      <c r="N19" s="164">
        <v>85</v>
      </c>
      <c r="O19" s="218"/>
      <c r="P19" s="218"/>
      <c r="Q19" s="164">
        <v>60</v>
      </c>
      <c r="R19" s="218">
        <v>0</v>
      </c>
      <c r="S19" s="265">
        <v>17.2</v>
      </c>
      <c r="T19" s="164">
        <v>46.2</v>
      </c>
      <c r="U19" s="218">
        <v>20</v>
      </c>
      <c r="V19" s="237">
        <v>35</v>
      </c>
      <c r="W19" s="254"/>
      <c r="X19" s="164">
        <v>10</v>
      </c>
      <c r="Y19" s="130">
        <v>10</v>
      </c>
      <c r="Z19" s="164"/>
      <c r="AA19" s="164">
        <v>10</v>
      </c>
      <c r="AB19" s="130">
        <v>10</v>
      </c>
      <c r="AC19" s="164"/>
      <c r="AD19" s="255">
        <f t="shared" si="0"/>
        <v>11.4</v>
      </c>
      <c r="AE19" s="255">
        <f t="shared" si="0"/>
        <v>19.600000000000001</v>
      </c>
      <c r="AF19" s="255"/>
      <c r="AG19" s="266"/>
    </row>
    <row r="20" spans="1:33" s="257" customFormat="1" ht="15.6" x14ac:dyDescent="0.25">
      <c r="A20" s="253">
        <f t="shared" si="1"/>
        <v>10</v>
      </c>
      <c r="B20" s="58" t="s">
        <v>438</v>
      </c>
      <c r="C20" s="164">
        <v>25</v>
      </c>
      <c r="D20" s="130">
        <v>25</v>
      </c>
      <c r="E20" s="164">
        <v>85</v>
      </c>
      <c r="F20" s="218">
        <v>25</v>
      </c>
      <c r="G20" s="218">
        <v>47</v>
      </c>
      <c r="H20" s="164">
        <v>87</v>
      </c>
      <c r="I20" s="218">
        <v>20</v>
      </c>
      <c r="J20" s="130">
        <v>25</v>
      </c>
      <c r="K20" s="164">
        <v>70</v>
      </c>
      <c r="L20" s="218"/>
      <c r="M20" s="218"/>
      <c r="N20" s="164">
        <v>85</v>
      </c>
      <c r="O20" s="218"/>
      <c r="P20" s="218"/>
      <c r="Q20" s="164">
        <v>85</v>
      </c>
      <c r="R20" s="218">
        <v>3.75</v>
      </c>
      <c r="S20" s="265">
        <v>28.4</v>
      </c>
      <c r="T20" s="164">
        <v>70</v>
      </c>
      <c r="U20" s="218">
        <v>20</v>
      </c>
      <c r="V20" s="237">
        <v>35</v>
      </c>
      <c r="W20" s="254"/>
      <c r="X20" s="164">
        <v>25</v>
      </c>
      <c r="Y20" s="130">
        <v>25</v>
      </c>
      <c r="Z20" s="164"/>
      <c r="AA20" s="164">
        <v>25</v>
      </c>
      <c r="AB20" s="130">
        <v>25</v>
      </c>
      <c r="AC20" s="164"/>
      <c r="AD20" s="255">
        <f t="shared" si="0"/>
        <v>20.5</v>
      </c>
      <c r="AE20" s="255">
        <f t="shared" si="0"/>
        <v>30.1</v>
      </c>
      <c r="AF20" s="255"/>
      <c r="AG20" s="266"/>
    </row>
    <row r="21" spans="1:33" s="257" customFormat="1" ht="15.6" x14ac:dyDescent="0.25">
      <c r="A21" s="253">
        <f t="shared" si="1"/>
        <v>11</v>
      </c>
      <c r="B21" s="108" t="s">
        <v>439</v>
      </c>
      <c r="C21" s="164">
        <v>25</v>
      </c>
      <c r="D21" s="130">
        <v>25</v>
      </c>
      <c r="E21" s="164">
        <v>75</v>
      </c>
      <c r="F21" s="218">
        <v>25</v>
      </c>
      <c r="G21" s="218">
        <v>46</v>
      </c>
      <c r="H21" s="164">
        <v>86</v>
      </c>
      <c r="I21" s="218">
        <v>20</v>
      </c>
      <c r="J21" s="130">
        <v>35</v>
      </c>
      <c r="K21" s="164">
        <v>70</v>
      </c>
      <c r="L21" s="218"/>
      <c r="M21" s="218"/>
      <c r="N21" s="164">
        <v>85</v>
      </c>
      <c r="O21" s="218"/>
      <c r="P21" s="218"/>
      <c r="Q21" s="164">
        <v>75</v>
      </c>
      <c r="R21" s="218">
        <v>22</v>
      </c>
      <c r="S21" s="265">
        <v>46.2</v>
      </c>
      <c r="T21" s="164">
        <v>66.2</v>
      </c>
      <c r="U21" s="218">
        <v>20</v>
      </c>
      <c r="V21" s="237">
        <v>35</v>
      </c>
      <c r="W21" s="254"/>
      <c r="X21" s="164">
        <v>25</v>
      </c>
      <c r="Y21" s="130">
        <v>25</v>
      </c>
      <c r="Z21" s="164"/>
      <c r="AA21" s="164">
        <v>25</v>
      </c>
      <c r="AB21" s="130">
        <v>25</v>
      </c>
      <c r="AC21" s="164"/>
      <c r="AD21" s="255">
        <f t="shared" si="0"/>
        <v>23.1</v>
      </c>
      <c r="AE21" s="255">
        <f t="shared" si="0"/>
        <v>33.9</v>
      </c>
      <c r="AF21" s="255"/>
      <c r="AG21" s="266"/>
    </row>
    <row r="22" spans="1:33" s="257" customFormat="1" ht="15.6" x14ac:dyDescent="0.25">
      <c r="A22" s="253">
        <f t="shared" si="1"/>
        <v>12</v>
      </c>
      <c r="B22" s="58" t="s">
        <v>440</v>
      </c>
      <c r="C22" s="164">
        <v>25</v>
      </c>
      <c r="D22" s="130">
        <v>25</v>
      </c>
      <c r="E22" s="164">
        <v>85</v>
      </c>
      <c r="F22" s="218">
        <v>25</v>
      </c>
      <c r="G22" s="218">
        <v>45</v>
      </c>
      <c r="H22" s="164">
        <v>85</v>
      </c>
      <c r="I22" s="218">
        <v>20</v>
      </c>
      <c r="J22" s="130">
        <v>35</v>
      </c>
      <c r="K22" s="164">
        <v>70</v>
      </c>
      <c r="L22" s="218"/>
      <c r="M22" s="218"/>
      <c r="N22" s="164">
        <v>85</v>
      </c>
      <c r="O22" s="218"/>
      <c r="P22" s="218"/>
      <c r="Q22" s="164">
        <v>85</v>
      </c>
      <c r="R22" s="218">
        <v>24</v>
      </c>
      <c r="S22" s="265">
        <v>48.6</v>
      </c>
      <c r="T22" s="164">
        <v>68.599999999999994</v>
      </c>
      <c r="U22" s="218">
        <v>20</v>
      </c>
      <c r="V22" s="237">
        <v>35</v>
      </c>
      <c r="W22" s="254"/>
      <c r="X22" s="164">
        <v>25</v>
      </c>
      <c r="Y22" s="130">
        <v>25</v>
      </c>
      <c r="Z22" s="164"/>
      <c r="AA22" s="164">
        <v>25</v>
      </c>
      <c r="AB22" s="130">
        <v>25</v>
      </c>
      <c r="AC22" s="164"/>
      <c r="AD22" s="255">
        <f t="shared" si="0"/>
        <v>23.4</v>
      </c>
      <c r="AE22" s="255">
        <f t="shared" si="0"/>
        <v>34.1</v>
      </c>
      <c r="AF22" s="255"/>
      <c r="AG22" s="266"/>
    </row>
    <row r="23" spans="1:33" ht="39" customHeight="1" x14ac:dyDescent="0.25">
      <c r="A23" s="536" t="s">
        <v>10</v>
      </c>
      <c r="B23" s="537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18"/>
      <c r="V23" s="263"/>
      <c r="W23" s="263"/>
      <c r="X23" s="263"/>
      <c r="Y23" s="263"/>
      <c r="Z23" s="263"/>
      <c r="AA23" s="263"/>
      <c r="AB23" s="263"/>
      <c r="AC23" s="263"/>
      <c r="AD23" s="264"/>
      <c r="AE23" s="264"/>
      <c r="AF23" s="264"/>
    </row>
    <row r="25" spans="1:33" x14ac:dyDescent="0.25">
      <c r="B25" s="245" t="s">
        <v>11</v>
      </c>
    </row>
    <row r="26" spans="1:33" x14ac:dyDescent="0.25">
      <c r="I26" s="244" t="s">
        <v>12</v>
      </c>
      <c r="P26" s="247" t="s">
        <v>13</v>
      </c>
    </row>
  </sheetData>
  <mergeCells count="29">
    <mergeCell ref="AG9:AI9"/>
    <mergeCell ref="A23:B23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  <mergeCell ref="AA9:AC9"/>
  </mergeCells>
  <pageMargins left="0.3" right="0.27" top="0.17" bottom="0.18" header="0.23" footer="0.17"/>
  <pageSetup paperSize="9" scale="69" orientation="landscape" verticalDpi="0" r:id="rId1"/>
  <colBreaks count="1" manualBreakCount="1">
    <brk id="3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view="pageBreakPreview" topLeftCell="A7" zoomScale="90" zoomScaleNormal="100" zoomScaleSheetLayoutView="90" workbookViewId="0">
      <selection activeCell="AC26" sqref="AC26"/>
    </sheetView>
  </sheetViews>
  <sheetFormatPr defaultRowHeight="14.4" x14ac:dyDescent="0.3"/>
  <cols>
    <col min="1" max="1" width="3.44140625" customWidth="1"/>
    <col min="2" max="2" width="40.44140625" customWidth="1"/>
    <col min="3" max="3" width="4.33203125" customWidth="1"/>
    <col min="4" max="4" width="4.5546875" customWidth="1"/>
    <col min="5" max="5" width="4.44140625" customWidth="1"/>
    <col min="6" max="7" width="4.5546875" customWidth="1"/>
    <col min="8" max="8" width="5.33203125" customWidth="1"/>
    <col min="9" max="9" width="4.88671875" customWidth="1"/>
    <col min="10" max="10" width="4.88671875" bestFit="1" customWidth="1"/>
    <col min="11" max="11" width="5" customWidth="1"/>
    <col min="12" max="12" width="4.5546875" customWidth="1"/>
    <col min="13" max="14" width="4.88671875" customWidth="1"/>
    <col min="15" max="15" width="5.33203125" customWidth="1"/>
    <col min="16" max="16" width="4.88671875" bestFit="1" customWidth="1"/>
    <col min="17" max="17" width="5" customWidth="1"/>
    <col min="18" max="18" width="4.6640625" customWidth="1"/>
    <col min="19" max="19" width="5.109375" customWidth="1"/>
    <col min="20" max="20" width="4.6640625" customWidth="1"/>
    <col min="21" max="21" width="4.88671875" customWidth="1"/>
    <col min="22" max="22" width="5" customWidth="1"/>
    <col min="23" max="23" width="4.6640625" customWidth="1"/>
    <col min="24" max="24" width="4.88671875" customWidth="1"/>
    <col min="25" max="25" width="5" customWidth="1"/>
    <col min="26" max="26" width="4.6640625" customWidth="1"/>
    <col min="27" max="27" width="4.88671875" customWidth="1"/>
    <col min="28" max="28" width="5" customWidth="1"/>
    <col min="29" max="29" width="4.6640625" customWidth="1"/>
    <col min="30" max="30" width="4.88671875" customWidth="1"/>
    <col min="31" max="31" width="5" customWidth="1"/>
    <col min="32" max="33" width="4.6640625" customWidth="1"/>
    <col min="34" max="34" width="4.88671875" customWidth="1"/>
    <col min="35" max="35" width="4.5546875" customWidth="1"/>
    <col min="36" max="37" width="5.33203125" customWidth="1"/>
    <col min="38" max="38" width="6.109375" customWidth="1"/>
  </cols>
  <sheetData>
    <row r="1" spans="1:39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</row>
    <row r="2" spans="1:39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9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9" ht="15.6" x14ac:dyDescent="0.3">
      <c r="A4" s="554" t="s">
        <v>29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</row>
    <row r="5" spans="1:39" ht="15.6" x14ac:dyDescent="0.3">
      <c r="A5" s="554" t="s">
        <v>233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</row>
    <row r="6" spans="1:39" ht="15.6" x14ac:dyDescent="0.3">
      <c r="A6" s="5" t="s">
        <v>2</v>
      </c>
      <c r="B6" s="5"/>
      <c r="C6" s="1"/>
      <c r="D6" s="1"/>
      <c r="E6" s="1"/>
      <c r="F6" s="45"/>
      <c r="G6" s="45"/>
      <c r="H6" s="45"/>
      <c r="I6" s="88"/>
      <c r="J6" s="88"/>
      <c r="K6" s="88"/>
      <c r="L6" s="45"/>
      <c r="M6" s="45"/>
      <c r="N6" s="45"/>
      <c r="O6" s="5"/>
      <c r="P6" s="5"/>
      <c r="Q6" s="5"/>
      <c r="R6" s="5"/>
      <c r="S6" s="1"/>
      <c r="T6" s="1"/>
      <c r="U6" s="53"/>
      <c r="V6" s="53"/>
      <c r="W6" s="53"/>
      <c r="X6" s="53"/>
      <c r="Y6" s="53"/>
      <c r="Z6" s="53"/>
      <c r="AA6" s="88"/>
      <c r="AB6" s="88"/>
      <c r="AC6" s="22"/>
      <c r="AD6" s="53"/>
      <c r="AE6" s="53"/>
      <c r="AF6" s="22"/>
      <c r="AG6" s="53"/>
      <c r="AH6" s="53"/>
      <c r="AI6" s="53"/>
      <c r="AJ6" s="2"/>
      <c r="AK6" s="2"/>
      <c r="AL6" s="2"/>
    </row>
    <row r="7" spans="1:39" x14ac:dyDescent="0.3">
      <c r="A7" s="1"/>
      <c r="B7" s="15"/>
      <c r="C7" s="1"/>
      <c r="D7" s="1"/>
      <c r="E7" s="1"/>
      <c r="F7" s="15"/>
      <c r="G7" s="15"/>
      <c r="H7" s="15"/>
      <c r="I7" s="1"/>
      <c r="J7" s="1"/>
      <c r="K7" s="1"/>
      <c r="L7" s="15"/>
      <c r="M7" s="15"/>
      <c r="N7" s="15"/>
      <c r="O7" s="1"/>
      <c r="P7" s="1"/>
      <c r="Q7" s="1"/>
      <c r="R7" s="1"/>
      <c r="S7" s="1"/>
      <c r="T7" s="1"/>
      <c r="U7" s="15"/>
      <c r="V7" s="15"/>
      <c r="W7" s="15"/>
      <c r="X7" s="15"/>
      <c r="Y7" s="15"/>
      <c r="Z7" s="15"/>
      <c r="AA7" s="15"/>
      <c r="AB7" s="15"/>
      <c r="AC7" s="1"/>
      <c r="AD7" s="15"/>
      <c r="AE7" s="15"/>
      <c r="AF7" s="1"/>
      <c r="AG7" s="1"/>
      <c r="AH7" s="1"/>
      <c r="AI7" s="1"/>
      <c r="AJ7" s="2"/>
      <c r="AK7" s="2"/>
      <c r="AL7" s="2"/>
    </row>
    <row r="8" spans="1:39" ht="40.200000000000003" customHeight="1" x14ac:dyDescent="0.3">
      <c r="A8" s="549" t="s">
        <v>3</v>
      </c>
      <c r="B8" s="551" t="s">
        <v>4</v>
      </c>
      <c r="C8" s="524" t="s">
        <v>67</v>
      </c>
      <c r="D8" s="524"/>
      <c r="E8" s="524"/>
      <c r="F8" s="524" t="s">
        <v>69</v>
      </c>
      <c r="G8" s="524"/>
      <c r="H8" s="524"/>
      <c r="I8" s="524" t="s">
        <v>34</v>
      </c>
      <c r="J8" s="524"/>
      <c r="K8" s="524"/>
      <c r="L8" s="524" t="s">
        <v>71</v>
      </c>
      <c r="M8" s="524"/>
      <c r="N8" s="524"/>
      <c r="O8" s="568" t="s">
        <v>59</v>
      </c>
      <c r="P8" s="568"/>
      <c r="Q8" s="568"/>
      <c r="R8" s="568" t="s">
        <v>66</v>
      </c>
      <c r="S8" s="568"/>
      <c r="T8" s="568"/>
      <c r="U8" s="517" t="s">
        <v>68</v>
      </c>
      <c r="V8" s="517"/>
      <c r="W8" s="517"/>
      <c r="X8" s="517" t="s">
        <v>70</v>
      </c>
      <c r="Y8" s="517"/>
      <c r="Z8" s="517"/>
      <c r="AA8" s="504" t="s">
        <v>60</v>
      </c>
      <c r="AB8" s="504"/>
      <c r="AC8" s="504"/>
      <c r="AD8" s="568" t="s">
        <v>61</v>
      </c>
      <c r="AE8" s="568"/>
      <c r="AF8" s="568"/>
      <c r="AG8" s="517" t="s">
        <v>72</v>
      </c>
      <c r="AH8" s="517"/>
      <c r="AI8" s="517"/>
      <c r="AJ8" s="555" t="s">
        <v>5</v>
      </c>
      <c r="AK8" s="556"/>
      <c r="AL8" s="557"/>
    </row>
    <row r="9" spans="1:39" ht="29.4" customHeight="1" x14ac:dyDescent="0.3">
      <c r="A9" s="550"/>
      <c r="B9" s="552"/>
      <c r="C9" s="541" t="s">
        <v>345</v>
      </c>
      <c r="D9" s="542"/>
      <c r="E9" s="543"/>
      <c r="F9" s="541" t="s">
        <v>353</v>
      </c>
      <c r="G9" s="542"/>
      <c r="H9" s="543"/>
      <c r="I9" s="541" t="s">
        <v>330</v>
      </c>
      <c r="J9" s="542"/>
      <c r="K9" s="543"/>
      <c r="L9" s="541" t="s">
        <v>345</v>
      </c>
      <c r="M9" s="542"/>
      <c r="N9" s="543"/>
      <c r="O9" s="526" t="s">
        <v>365</v>
      </c>
      <c r="P9" s="527"/>
      <c r="Q9" s="528"/>
      <c r="R9" s="517" t="s">
        <v>354</v>
      </c>
      <c r="S9" s="517"/>
      <c r="T9" s="517"/>
      <c r="U9" s="517" t="s">
        <v>355</v>
      </c>
      <c r="V9" s="517"/>
      <c r="W9" s="517"/>
      <c r="X9" s="526" t="s">
        <v>348</v>
      </c>
      <c r="Y9" s="527"/>
      <c r="Z9" s="528"/>
      <c r="AA9" s="526" t="s">
        <v>339</v>
      </c>
      <c r="AB9" s="527"/>
      <c r="AC9" s="528"/>
      <c r="AD9" s="517" t="s">
        <v>354</v>
      </c>
      <c r="AE9" s="517"/>
      <c r="AF9" s="517"/>
      <c r="AG9" s="517" t="s">
        <v>355</v>
      </c>
      <c r="AH9" s="517"/>
      <c r="AI9" s="517"/>
      <c r="AJ9" s="558"/>
      <c r="AK9" s="559"/>
      <c r="AL9" s="560"/>
    </row>
    <row r="10" spans="1:39" ht="59.4" customHeight="1" x14ac:dyDescent="0.3">
      <c r="A10" s="7"/>
      <c r="B10" s="7"/>
      <c r="C10" s="90" t="s">
        <v>18</v>
      </c>
      <c r="D10" s="90" t="s">
        <v>7</v>
      </c>
      <c r="E10" s="90" t="s">
        <v>8</v>
      </c>
      <c r="F10" s="90" t="s">
        <v>18</v>
      </c>
      <c r="G10" s="90" t="s">
        <v>7</v>
      </c>
      <c r="H10" s="90" t="s">
        <v>8</v>
      </c>
      <c r="I10" s="90" t="s">
        <v>18</v>
      </c>
      <c r="J10" s="90" t="s">
        <v>7</v>
      </c>
      <c r="K10" s="90" t="s">
        <v>8</v>
      </c>
      <c r="L10" s="46" t="s">
        <v>18</v>
      </c>
      <c r="M10" s="46" t="s">
        <v>7</v>
      </c>
      <c r="N10" s="46" t="s">
        <v>8</v>
      </c>
      <c r="O10" s="99" t="s">
        <v>19</v>
      </c>
      <c r="P10" s="99" t="s">
        <v>14</v>
      </c>
      <c r="Q10" s="99" t="s">
        <v>8</v>
      </c>
      <c r="R10" s="99" t="s">
        <v>19</v>
      </c>
      <c r="S10" s="99" t="s">
        <v>14</v>
      </c>
      <c r="T10" s="99" t="s">
        <v>8</v>
      </c>
      <c r="U10" s="99" t="s">
        <v>19</v>
      </c>
      <c r="V10" s="99" t="s">
        <v>14</v>
      </c>
      <c r="W10" s="99" t="s">
        <v>8</v>
      </c>
      <c r="X10" s="89" t="s">
        <v>6</v>
      </c>
      <c r="Y10" s="89" t="s">
        <v>7</v>
      </c>
      <c r="Z10" s="89" t="s">
        <v>8</v>
      </c>
      <c r="AA10" s="89" t="s">
        <v>6</v>
      </c>
      <c r="AB10" s="89" t="s">
        <v>7</v>
      </c>
      <c r="AC10" s="89" t="s">
        <v>9</v>
      </c>
      <c r="AD10" s="54" t="s">
        <v>6</v>
      </c>
      <c r="AE10" s="54" t="s">
        <v>7</v>
      </c>
      <c r="AF10" s="54" t="s">
        <v>9</v>
      </c>
      <c r="AG10" s="54" t="s">
        <v>6</v>
      </c>
      <c r="AH10" s="54" t="s">
        <v>7</v>
      </c>
      <c r="AI10" s="54" t="s">
        <v>9</v>
      </c>
      <c r="AJ10" s="7" t="s">
        <v>6</v>
      </c>
      <c r="AK10" s="7" t="s">
        <v>7</v>
      </c>
      <c r="AL10" s="7" t="s">
        <v>9</v>
      </c>
    </row>
    <row r="11" spans="1:39" ht="15.6" x14ac:dyDescent="0.3">
      <c r="A11" s="8">
        <v>1</v>
      </c>
      <c r="B11" s="58" t="s">
        <v>144</v>
      </c>
      <c r="C11" s="116">
        <v>24</v>
      </c>
      <c r="D11" s="179">
        <v>45</v>
      </c>
      <c r="E11" s="10">
        <v>80</v>
      </c>
      <c r="F11" s="32">
        <v>5</v>
      </c>
      <c r="G11" s="203">
        <v>20</v>
      </c>
      <c r="H11" s="32">
        <v>60</v>
      </c>
      <c r="I11" s="9">
        <v>25</v>
      </c>
      <c r="J11" s="218">
        <v>48</v>
      </c>
      <c r="K11" s="10">
        <v>88</v>
      </c>
      <c r="L11" s="116">
        <v>24</v>
      </c>
      <c r="M11" s="181">
        <v>48</v>
      </c>
      <c r="N11" s="32">
        <v>81</v>
      </c>
      <c r="O11" s="9"/>
      <c r="P11" s="28"/>
      <c r="Q11" s="10">
        <v>65</v>
      </c>
      <c r="R11" s="9"/>
      <c r="S11" s="28"/>
      <c r="T11" s="11">
        <v>55</v>
      </c>
      <c r="U11" s="32"/>
      <c r="V11" s="32"/>
      <c r="W11" s="372">
        <v>5</v>
      </c>
      <c r="X11" s="32">
        <v>18</v>
      </c>
      <c r="Y11" s="32">
        <v>36</v>
      </c>
      <c r="Z11" s="32">
        <v>65</v>
      </c>
      <c r="AA11" s="125">
        <v>1.3</v>
      </c>
      <c r="AB11" s="52">
        <v>6.3</v>
      </c>
      <c r="AC11" s="16">
        <v>45</v>
      </c>
      <c r="AD11" s="32">
        <v>15</v>
      </c>
      <c r="AE11" s="28">
        <v>35</v>
      </c>
      <c r="AF11" s="16"/>
      <c r="AG11" s="116">
        <v>15</v>
      </c>
      <c r="AH11" s="170">
        <v>15</v>
      </c>
      <c r="AI11" s="373"/>
      <c r="AJ11" s="30">
        <f>ROUND((C11+F11+I11+L11+X11+AA11+AD11+AG11)/8,1)</f>
        <v>15.9</v>
      </c>
      <c r="AK11" s="30">
        <f>ROUND((D11+G11+J11+M11+Y11+AB11+AE11+AH11)/8,1)</f>
        <v>31.7</v>
      </c>
      <c r="AL11" s="30"/>
      <c r="AM11" s="31"/>
    </row>
    <row r="12" spans="1:39" ht="15.6" x14ac:dyDescent="0.3">
      <c r="A12" s="8">
        <f t="shared" ref="A12:A25" si="0">A11+1</f>
        <v>2</v>
      </c>
      <c r="B12" s="58" t="s">
        <v>145</v>
      </c>
      <c r="C12" s="116">
        <v>24</v>
      </c>
      <c r="D12" s="179">
        <v>47</v>
      </c>
      <c r="E12" s="179">
        <v>83</v>
      </c>
      <c r="F12" s="32">
        <v>5</v>
      </c>
      <c r="G12" s="203">
        <v>45</v>
      </c>
      <c r="H12" s="32">
        <v>70</v>
      </c>
      <c r="I12" s="116">
        <v>25</v>
      </c>
      <c r="J12" s="218">
        <v>46</v>
      </c>
      <c r="K12" s="10">
        <v>86</v>
      </c>
      <c r="L12" s="116">
        <v>24</v>
      </c>
      <c r="M12" s="181">
        <v>47</v>
      </c>
      <c r="N12" s="183">
        <v>82</v>
      </c>
      <c r="O12" s="9"/>
      <c r="P12" s="28"/>
      <c r="Q12" s="10">
        <v>85</v>
      </c>
      <c r="R12" s="9"/>
      <c r="S12" s="28"/>
      <c r="T12" s="11">
        <v>85</v>
      </c>
      <c r="U12" s="32"/>
      <c r="V12" s="32"/>
      <c r="W12" s="32">
        <v>70</v>
      </c>
      <c r="X12" s="32">
        <v>18</v>
      </c>
      <c r="Y12" s="183">
        <v>36</v>
      </c>
      <c r="Z12" s="32">
        <v>85</v>
      </c>
      <c r="AA12" s="125">
        <v>22.3</v>
      </c>
      <c r="AB12" s="52">
        <v>43.3</v>
      </c>
      <c r="AC12" s="16">
        <v>69.8</v>
      </c>
      <c r="AD12" s="32">
        <v>15</v>
      </c>
      <c r="AE12" s="187">
        <v>35</v>
      </c>
      <c r="AF12" s="16"/>
      <c r="AG12" s="116">
        <v>15</v>
      </c>
      <c r="AH12" s="170">
        <v>40</v>
      </c>
      <c r="AI12" s="10"/>
      <c r="AJ12" s="30">
        <f t="shared" ref="AJ12:AJ25" si="1">ROUND((C12+F12+I12+L12+X12+AA12+AD12+AG12)/8,1)</f>
        <v>18.5</v>
      </c>
      <c r="AK12" s="30">
        <f t="shared" ref="AK12:AK25" si="2">ROUND((D12+G12+J12+M12+Y12+AB12+AE12+AH12)/8,1)</f>
        <v>42.4</v>
      </c>
      <c r="AL12" s="30"/>
      <c r="AM12" s="31"/>
    </row>
    <row r="13" spans="1:39" ht="15.6" x14ac:dyDescent="0.3">
      <c r="A13" s="8">
        <f t="shared" si="0"/>
        <v>3</v>
      </c>
      <c r="B13" s="58" t="s">
        <v>146</v>
      </c>
      <c r="C13" s="116">
        <v>22</v>
      </c>
      <c r="D13" s="179">
        <v>44</v>
      </c>
      <c r="E13" s="179">
        <v>79</v>
      </c>
      <c r="F13" s="32">
        <v>5</v>
      </c>
      <c r="G13" s="203">
        <v>20</v>
      </c>
      <c r="H13" s="32">
        <v>70</v>
      </c>
      <c r="I13" s="116">
        <v>25</v>
      </c>
      <c r="J13" s="218">
        <v>48</v>
      </c>
      <c r="K13" s="10">
        <v>88</v>
      </c>
      <c r="L13" s="116">
        <v>22</v>
      </c>
      <c r="M13" s="181">
        <v>44</v>
      </c>
      <c r="N13" s="183">
        <v>78</v>
      </c>
      <c r="O13" s="9"/>
      <c r="P13" s="28"/>
      <c r="Q13" s="10">
        <v>75</v>
      </c>
      <c r="R13" s="9"/>
      <c r="S13" s="28"/>
      <c r="T13" s="11">
        <v>75</v>
      </c>
      <c r="U13" s="32"/>
      <c r="V13" s="32"/>
      <c r="W13" s="32">
        <v>75</v>
      </c>
      <c r="X13" s="32">
        <v>18</v>
      </c>
      <c r="Y13" s="183">
        <v>36</v>
      </c>
      <c r="Z13" s="32">
        <v>85</v>
      </c>
      <c r="AA13" s="125">
        <v>19</v>
      </c>
      <c r="AB13" s="52">
        <v>42.8</v>
      </c>
      <c r="AC13" s="16">
        <v>70</v>
      </c>
      <c r="AD13" s="32">
        <v>15</v>
      </c>
      <c r="AE13" s="187">
        <v>35</v>
      </c>
      <c r="AF13" s="16"/>
      <c r="AG13" s="116">
        <v>20</v>
      </c>
      <c r="AH13" s="170">
        <v>40</v>
      </c>
      <c r="AI13" s="10"/>
      <c r="AJ13" s="30">
        <f t="shared" si="1"/>
        <v>18.3</v>
      </c>
      <c r="AK13" s="30">
        <f t="shared" si="2"/>
        <v>38.700000000000003</v>
      </c>
      <c r="AL13" s="30"/>
      <c r="AM13" s="31"/>
    </row>
    <row r="14" spans="1:39" ht="15.6" x14ac:dyDescent="0.3">
      <c r="A14" s="8">
        <f t="shared" si="0"/>
        <v>4</v>
      </c>
      <c r="B14" s="108" t="s">
        <v>147</v>
      </c>
      <c r="C14" s="116">
        <v>23</v>
      </c>
      <c r="D14" s="179">
        <v>45</v>
      </c>
      <c r="E14" s="179">
        <v>82</v>
      </c>
      <c r="F14" s="32">
        <v>5</v>
      </c>
      <c r="G14" s="203">
        <v>20</v>
      </c>
      <c r="H14" s="32">
        <v>60</v>
      </c>
      <c r="I14" s="116">
        <v>25</v>
      </c>
      <c r="J14" s="218">
        <v>48</v>
      </c>
      <c r="K14" s="10">
        <v>88</v>
      </c>
      <c r="L14" s="116">
        <v>23</v>
      </c>
      <c r="M14" s="181">
        <v>46</v>
      </c>
      <c r="N14" s="183">
        <v>82</v>
      </c>
      <c r="O14" s="9"/>
      <c r="P14" s="28"/>
      <c r="Q14" s="10">
        <v>85</v>
      </c>
      <c r="R14" s="9"/>
      <c r="S14" s="28"/>
      <c r="T14" s="11">
        <v>55</v>
      </c>
      <c r="U14" s="32"/>
      <c r="V14" s="32"/>
      <c r="W14" s="32">
        <v>55</v>
      </c>
      <c r="X14" s="32">
        <v>18</v>
      </c>
      <c r="Y14" s="183">
        <v>36</v>
      </c>
      <c r="Z14" s="32">
        <v>65</v>
      </c>
      <c r="AA14" s="125">
        <v>13.8</v>
      </c>
      <c r="AB14" s="52">
        <v>25.6</v>
      </c>
      <c r="AC14" s="16">
        <v>70</v>
      </c>
      <c r="AD14" s="32">
        <v>15</v>
      </c>
      <c r="AE14" s="187">
        <v>35</v>
      </c>
      <c r="AF14" s="16"/>
      <c r="AG14" s="116">
        <v>15</v>
      </c>
      <c r="AH14" s="170">
        <v>15</v>
      </c>
      <c r="AI14" s="10"/>
      <c r="AJ14" s="30">
        <f t="shared" si="1"/>
        <v>17.2</v>
      </c>
      <c r="AK14" s="30">
        <f t="shared" si="2"/>
        <v>33.799999999999997</v>
      </c>
      <c r="AL14" s="30"/>
      <c r="AM14" s="31"/>
    </row>
    <row r="15" spans="1:39" ht="15.6" x14ac:dyDescent="0.3">
      <c r="A15" s="8">
        <f t="shared" si="0"/>
        <v>5</v>
      </c>
      <c r="B15" s="43" t="s">
        <v>148</v>
      </c>
      <c r="C15" s="116">
        <v>24</v>
      </c>
      <c r="D15" s="179">
        <v>41</v>
      </c>
      <c r="E15" s="179">
        <v>80</v>
      </c>
      <c r="F15" s="32">
        <v>5</v>
      </c>
      <c r="G15" s="204">
        <v>40</v>
      </c>
      <c r="H15" s="33">
        <v>70</v>
      </c>
      <c r="I15" s="116">
        <v>25</v>
      </c>
      <c r="J15" s="218">
        <v>48</v>
      </c>
      <c r="K15" s="10">
        <v>88</v>
      </c>
      <c r="L15" s="116">
        <v>24</v>
      </c>
      <c r="M15" s="181">
        <v>46</v>
      </c>
      <c r="N15" s="183">
        <v>78</v>
      </c>
      <c r="O15" s="9"/>
      <c r="P15" s="28"/>
      <c r="Q15" s="10">
        <v>85</v>
      </c>
      <c r="R15" s="9"/>
      <c r="S15" s="28"/>
      <c r="T15" s="11">
        <v>75</v>
      </c>
      <c r="U15" s="33"/>
      <c r="V15" s="33"/>
      <c r="W15" s="33">
        <v>75</v>
      </c>
      <c r="X15" s="32">
        <v>18</v>
      </c>
      <c r="Y15" s="183">
        <v>36</v>
      </c>
      <c r="Z15" s="33">
        <v>65</v>
      </c>
      <c r="AA15" s="125">
        <v>24.5</v>
      </c>
      <c r="AB15" s="52">
        <v>48.7</v>
      </c>
      <c r="AC15" s="18">
        <v>70</v>
      </c>
      <c r="AD15" s="32">
        <v>15</v>
      </c>
      <c r="AE15" s="187">
        <v>35</v>
      </c>
      <c r="AF15" s="18"/>
      <c r="AG15" s="116">
        <v>15</v>
      </c>
      <c r="AH15" s="170">
        <v>40</v>
      </c>
      <c r="AI15" s="10"/>
      <c r="AJ15" s="30">
        <f t="shared" si="1"/>
        <v>18.8</v>
      </c>
      <c r="AK15" s="30">
        <f t="shared" si="2"/>
        <v>41.8</v>
      </c>
      <c r="AL15" s="30"/>
      <c r="AM15" s="31"/>
    </row>
    <row r="16" spans="1:39" ht="15.6" x14ac:dyDescent="0.3">
      <c r="A16" s="8">
        <f t="shared" si="0"/>
        <v>6</v>
      </c>
      <c r="B16" s="58" t="s">
        <v>149</v>
      </c>
      <c r="C16" s="116">
        <v>22</v>
      </c>
      <c r="D16" s="180">
        <v>45</v>
      </c>
      <c r="E16" s="179">
        <v>81</v>
      </c>
      <c r="F16" s="32">
        <v>5</v>
      </c>
      <c r="G16" s="204">
        <v>40</v>
      </c>
      <c r="H16" s="33">
        <v>70</v>
      </c>
      <c r="I16" s="116">
        <v>25</v>
      </c>
      <c r="J16" s="218">
        <v>47</v>
      </c>
      <c r="K16" s="10">
        <v>87</v>
      </c>
      <c r="L16" s="116">
        <v>22</v>
      </c>
      <c r="M16" s="181">
        <v>45</v>
      </c>
      <c r="N16" s="183">
        <v>83</v>
      </c>
      <c r="O16" s="9"/>
      <c r="P16" s="28"/>
      <c r="Q16" s="10">
        <v>75</v>
      </c>
      <c r="R16" s="9"/>
      <c r="S16" s="28"/>
      <c r="T16" s="11">
        <v>75</v>
      </c>
      <c r="U16" s="33"/>
      <c r="V16" s="33"/>
      <c r="W16" s="33">
        <v>75</v>
      </c>
      <c r="X16" s="32">
        <v>18</v>
      </c>
      <c r="Y16" s="183">
        <v>36</v>
      </c>
      <c r="Z16" s="33">
        <v>85</v>
      </c>
      <c r="AA16" s="125">
        <v>20.5</v>
      </c>
      <c r="AB16" s="52">
        <v>45.1</v>
      </c>
      <c r="AC16" s="18">
        <v>70</v>
      </c>
      <c r="AD16" s="32">
        <v>15</v>
      </c>
      <c r="AE16" s="187">
        <v>35</v>
      </c>
      <c r="AF16" s="18"/>
      <c r="AG16" s="116">
        <v>15</v>
      </c>
      <c r="AH16" s="170">
        <v>40</v>
      </c>
      <c r="AI16" s="10"/>
      <c r="AJ16" s="30">
        <f t="shared" si="1"/>
        <v>17.8</v>
      </c>
      <c r="AK16" s="30">
        <f t="shared" si="2"/>
        <v>41.6</v>
      </c>
      <c r="AL16" s="30"/>
      <c r="AM16" s="31"/>
    </row>
    <row r="17" spans="1:39" ht="15.6" x14ac:dyDescent="0.3">
      <c r="A17" s="8">
        <f t="shared" si="0"/>
        <v>7</v>
      </c>
      <c r="B17" s="58" t="s">
        <v>150</v>
      </c>
      <c r="C17" s="116">
        <v>24</v>
      </c>
      <c r="D17" s="179">
        <v>47</v>
      </c>
      <c r="E17" s="179">
        <v>92</v>
      </c>
      <c r="F17" s="32">
        <v>5</v>
      </c>
      <c r="G17" s="203">
        <v>45</v>
      </c>
      <c r="H17" s="32">
        <v>70</v>
      </c>
      <c r="I17" s="116">
        <v>25</v>
      </c>
      <c r="J17" s="218">
        <v>45</v>
      </c>
      <c r="K17" s="10">
        <v>85</v>
      </c>
      <c r="L17" s="116">
        <v>24</v>
      </c>
      <c r="M17" s="181">
        <v>47</v>
      </c>
      <c r="N17" s="183">
        <v>90</v>
      </c>
      <c r="O17" s="9"/>
      <c r="P17" s="28"/>
      <c r="Q17" s="10">
        <v>85</v>
      </c>
      <c r="R17" s="9"/>
      <c r="S17" s="28"/>
      <c r="T17" s="11">
        <v>65</v>
      </c>
      <c r="U17" s="32"/>
      <c r="V17" s="32"/>
      <c r="W17" s="32">
        <v>75</v>
      </c>
      <c r="X17" s="32">
        <v>18</v>
      </c>
      <c r="Y17" s="183">
        <v>36</v>
      </c>
      <c r="Z17" s="32">
        <v>65</v>
      </c>
      <c r="AA17" s="125">
        <v>19</v>
      </c>
      <c r="AB17" s="52">
        <v>42</v>
      </c>
      <c r="AC17" s="16">
        <v>70</v>
      </c>
      <c r="AD17" s="32">
        <v>15</v>
      </c>
      <c r="AE17" s="187">
        <v>35</v>
      </c>
      <c r="AF17" s="16"/>
      <c r="AG17" s="116">
        <v>15</v>
      </c>
      <c r="AH17" s="170">
        <v>40</v>
      </c>
      <c r="AI17" s="10"/>
      <c r="AJ17" s="30">
        <f t="shared" si="1"/>
        <v>18.100000000000001</v>
      </c>
      <c r="AK17" s="30">
        <f t="shared" si="2"/>
        <v>42.1</v>
      </c>
      <c r="AL17" s="30"/>
      <c r="AM17" s="31"/>
    </row>
    <row r="18" spans="1:39" ht="15.6" x14ac:dyDescent="0.3">
      <c r="A18" s="8">
        <f t="shared" si="0"/>
        <v>8</v>
      </c>
      <c r="B18" s="58" t="s">
        <v>151</v>
      </c>
      <c r="C18" s="116">
        <v>23</v>
      </c>
      <c r="D18" s="180">
        <v>47</v>
      </c>
      <c r="E18" s="179">
        <v>84</v>
      </c>
      <c r="F18" s="32">
        <v>5</v>
      </c>
      <c r="G18" s="203">
        <v>20</v>
      </c>
      <c r="H18" s="32">
        <v>70</v>
      </c>
      <c r="I18" s="116">
        <v>25</v>
      </c>
      <c r="J18" s="218">
        <v>48</v>
      </c>
      <c r="K18" s="10">
        <v>88</v>
      </c>
      <c r="L18" s="116">
        <v>23</v>
      </c>
      <c r="M18" s="181">
        <v>47</v>
      </c>
      <c r="N18" s="183">
        <v>84</v>
      </c>
      <c r="O18" s="9"/>
      <c r="P18" s="28"/>
      <c r="Q18" s="10">
        <v>75</v>
      </c>
      <c r="R18" s="9"/>
      <c r="S18" s="28"/>
      <c r="T18" s="11">
        <v>55</v>
      </c>
      <c r="U18" s="32"/>
      <c r="V18" s="32"/>
      <c r="W18" s="32">
        <v>75</v>
      </c>
      <c r="X18" s="32">
        <v>18</v>
      </c>
      <c r="Y18" s="183">
        <v>36</v>
      </c>
      <c r="Z18" s="32">
        <v>65</v>
      </c>
      <c r="AA18" s="125">
        <v>19</v>
      </c>
      <c r="AB18" s="52">
        <v>43.2</v>
      </c>
      <c r="AC18" s="16">
        <v>68.2</v>
      </c>
      <c r="AD18" s="32">
        <v>15</v>
      </c>
      <c r="AE18" s="187">
        <v>35</v>
      </c>
      <c r="AF18" s="16"/>
      <c r="AG18" s="119">
        <v>15</v>
      </c>
      <c r="AH18" s="170">
        <v>40</v>
      </c>
      <c r="AI18" s="10"/>
      <c r="AJ18" s="30">
        <f t="shared" si="1"/>
        <v>17.899999999999999</v>
      </c>
      <c r="AK18" s="30">
        <f t="shared" si="2"/>
        <v>39.5</v>
      </c>
      <c r="AL18" s="30"/>
      <c r="AM18" s="31"/>
    </row>
    <row r="19" spans="1:39" ht="15.6" x14ac:dyDescent="0.3">
      <c r="A19" s="8">
        <f t="shared" si="0"/>
        <v>9</v>
      </c>
      <c r="B19" s="58" t="s">
        <v>152</v>
      </c>
      <c r="C19" s="116">
        <v>22</v>
      </c>
      <c r="D19" s="180">
        <v>44</v>
      </c>
      <c r="E19" s="179">
        <v>83</v>
      </c>
      <c r="F19" s="32">
        <v>5</v>
      </c>
      <c r="G19" s="204">
        <v>20</v>
      </c>
      <c r="H19" s="33">
        <v>60</v>
      </c>
      <c r="I19" s="116">
        <v>25</v>
      </c>
      <c r="J19" s="218">
        <v>48</v>
      </c>
      <c r="K19" s="10">
        <v>88</v>
      </c>
      <c r="L19" s="116">
        <v>22</v>
      </c>
      <c r="M19" s="181">
        <v>46</v>
      </c>
      <c r="N19" s="183">
        <v>81</v>
      </c>
      <c r="O19" s="9"/>
      <c r="P19" s="28"/>
      <c r="Q19" s="10">
        <v>75</v>
      </c>
      <c r="R19" s="9"/>
      <c r="S19" s="28"/>
      <c r="T19" s="11">
        <v>75</v>
      </c>
      <c r="U19" s="33"/>
      <c r="V19" s="33"/>
      <c r="W19" s="33">
        <v>85</v>
      </c>
      <c r="X19" s="32">
        <v>18</v>
      </c>
      <c r="Y19" s="183">
        <v>36</v>
      </c>
      <c r="Z19" s="33">
        <v>65</v>
      </c>
      <c r="AA19" s="125">
        <v>19</v>
      </c>
      <c r="AB19" s="52">
        <v>42</v>
      </c>
      <c r="AC19" s="18">
        <v>70</v>
      </c>
      <c r="AD19" s="32">
        <v>15</v>
      </c>
      <c r="AE19" s="187">
        <v>35</v>
      </c>
      <c r="AF19" s="18"/>
      <c r="AG19" s="119">
        <v>15</v>
      </c>
      <c r="AH19" s="170">
        <v>40</v>
      </c>
      <c r="AI19" s="10"/>
      <c r="AJ19" s="30">
        <f t="shared" si="1"/>
        <v>17.600000000000001</v>
      </c>
      <c r="AK19" s="30">
        <f t="shared" si="2"/>
        <v>38.9</v>
      </c>
      <c r="AL19" s="30"/>
      <c r="AM19" s="31"/>
    </row>
    <row r="20" spans="1:39" ht="15.6" x14ac:dyDescent="0.3">
      <c r="A20" s="8">
        <f t="shared" si="0"/>
        <v>10</v>
      </c>
      <c r="B20" s="58" t="s">
        <v>153</v>
      </c>
      <c r="C20" s="116">
        <v>23</v>
      </c>
      <c r="D20" s="180">
        <v>46</v>
      </c>
      <c r="E20" s="179">
        <v>91</v>
      </c>
      <c r="F20" s="32">
        <v>5</v>
      </c>
      <c r="G20" s="204">
        <v>40</v>
      </c>
      <c r="H20" s="33">
        <v>70</v>
      </c>
      <c r="I20" s="116">
        <v>25</v>
      </c>
      <c r="J20" s="218">
        <v>46</v>
      </c>
      <c r="K20" s="10">
        <v>86</v>
      </c>
      <c r="L20" s="116">
        <v>23</v>
      </c>
      <c r="M20" s="181">
        <v>47</v>
      </c>
      <c r="N20" s="183">
        <v>93</v>
      </c>
      <c r="O20" s="9"/>
      <c r="P20" s="28"/>
      <c r="Q20" s="10">
        <v>85</v>
      </c>
      <c r="R20" s="9"/>
      <c r="S20" s="28"/>
      <c r="T20" s="11">
        <v>85</v>
      </c>
      <c r="U20" s="33"/>
      <c r="V20" s="33"/>
      <c r="W20" s="33">
        <v>85</v>
      </c>
      <c r="X20" s="32">
        <v>18</v>
      </c>
      <c r="Y20" s="183">
        <v>36</v>
      </c>
      <c r="Z20" s="33">
        <v>85</v>
      </c>
      <c r="AA20" s="125">
        <v>20</v>
      </c>
      <c r="AB20" s="52">
        <v>45</v>
      </c>
      <c r="AC20" s="18">
        <v>70</v>
      </c>
      <c r="AD20" s="32">
        <v>15</v>
      </c>
      <c r="AE20" s="187">
        <v>35</v>
      </c>
      <c r="AF20" s="18"/>
      <c r="AG20" s="119">
        <v>10</v>
      </c>
      <c r="AH20" s="170">
        <v>35</v>
      </c>
      <c r="AI20" s="10"/>
      <c r="AJ20" s="30">
        <f t="shared" si="1"/>
        <v>17.399999999999999</v>
      </c>
      <c r="AK20" s="30">
        <f t="shared" si="2"/>
        <v>41.3</v>
      </c>
      <c r="AL20" s="30"/>
      <c r="AM20" s="31"/>
    </row>
    <row r="21" spans="1:39" ht="15.6" x14ac:dyDescent="0.3">
      <c r="A21" s="8">
        <f t="shared" si="0"/>
        <v>11</v>
      </c>
      <c r="B21" s="58" t="s">
        <v>154</v>
      </c>
      <c r="C21" s="116">
        <v>22</v>
      </c>
      <c r="D21" s="180">
        <v>44</v>
      </c>
      <c r="E21" s="179">
        <v>80</v>
      </c>
      <c r="F21" s="32">
        <v>5</v>
      </c>
      <c r="G21" s="204">
        <v>20</v>
      </c>
      <c r="H21" s="33">
        <v>60</v>
      </c>
      <c r="I21" s="116">
        <v>25</v>
      </c>
      <c r="J21" s="218">
        <v>48</v>
      </c>
      <c r="K21" s="10">
        <v>88</v>
      </c>
      <c r="L21" s="116">
        <v>22</v>
      </c>
      <c r="M21" s="181">
        <v>44</v>
      </c>
      <c r="N21" s="183">
        <v>79</v>
      </c>
      <c r="O21" s="9"/>
      <c r="P21" s="28"/>
      <c r="Q21" s="10">
        <v>75</v>
      </c>
      <c r="R21" s="9"/>
      <c r="S21" s="28"/>
      <c r="T21" s="11">
        <v>65</v>
      </c>
      <c r="U21" s="33"/>
      <c r="V21" s="33"/>
      <c r="W21" s="33">
        <v>75</v>
      </c>
      <c r="X21" s="32">
        <v>18</v>
      </c>
      <c r="Y21" s="183">
        <v>36</v>
      </c>
      <c r="Z21" s="33">
        <v>65</v>
      </c>
      <c r="AA21" s="125">
        <v>18.3</v>
      </c>
      <c r="AB21" s="52">
        <v>41.3</v>
      </c>
      <c r="AC21" s="18">
        <v>70</v>
      </c>
      <c r="AD21" s="32">
        <v>15</v>
      </c>
      <c r="AE21" s="187">
        <v>35</v>
      </c>
      <c r="AF21" s="18"/>
      <c r="AG21" s="119">
        <v>18</v>
      </c>
      <c r="AH21" s="170">
        <v>36</v>
      </c>
      <c r="AI21" s="10"/>
      <c r="AJ21" s="30">
        <f t="shared" si="1"/>
        <v>17.899999999999999</v>
      </c>
      <c r="AK21" s="30">
        <f t="shared" si="2"/>
        <v>38</v>
      </c>
      <c r="AL21" s="30"/>
      <c r="AM21" s="31"/>
    </row>
    <row r="22" spans="1:39" ht="15.6" x14ac:dyDescent="0.3">
      <c r="A22" s="8">
        <f t="shared" si="0"/>
        <v>12</v>
      </c>
      <c r="B22" s="58" t="s">
        <v>155</v>
      </c>
      <c r="C22" s="116">
        <v>23</v>
      </c>
      <c r="D22" s="180">
        <v>45</v>
      </c>
      <c r="E22" s="179">
        <v>81</v>
      </c>
      <c r="F22" s="32">
        <v>5</v>
      </c>
      <c r="G22" s="204">
        <v>45</v>
      </c>
      <c r="H22" s="33">
        <v>70</v>
      </c>
      <c r="I22" s="116">
        <v>25</v>
      </c>
      <c r="J22" s="218">
        <v>48</v>
      </c>
      <c r="K22" s="10">
        <v>88</v>
      </c>
      <c r="L22" s="116">
        <v>23</v>
      </c>
      <c r="M22" s="181">
        <v>46</v>
      </c>
      <c r="N22" s="183">
        <v>83</v>
      </c>
      <c r="O22" s="9"/>
      <c r="P22" s="28"/>
      <c r="Q22" s="10">
        <v>75</v>
      </c>
      <c r="R22" s="9"/>
      <c r="S22" s="28"/>
      <c r="T22" s="11">
        <v>65</v>
      </c>
      <c r="U22" s="33"/>
      <c r="V22" s="33"/>
      <c r="W22" s="33">
        <v>75</v>
      </c>
      <c r="X22" s="32">
        <v>18</v>
      </c>
      <c r="Y22" s="183">
        <v>36</v>
      </c>
      <c r="Z22" s="33">
        <v>65</v>
      </c>
      <c r="AA22" s="125">
        <v>7.7</v>
      </c>
      <c r="AB22" s="52">
        <v>31.5</v>
      </c>
      <c r="AC22" s="18">
        <v>70</v>
      </c>
      <c r="AD22" s="32">
        <v>15</v>
      </c>
      <c r="AE22" s="187">
        <v>35</v>
      </c>
      <c r="AF22" s="18"/>
      <c r="AG22" s="119">
        <v>15</v>
      </c>
      <c r="AH22" s="170">
        <v>40</v>
      </c>
      <c r="AI22" s="10"/>
      <c r="AJ22" s="30">
        <f t="shared" si="1"/>
        <v>16.5</v>
      </c>
      <c r="AK22" s="30">
        <f t="shared" si="2"/>
        <v>40.799999999999997</v>
      </c>
      <c r="AL22" s="30"/>
      <c r="AM22" s="31"/>
    </row>
    <row r="23" spans="1:39" ht="15.6" x14ac:dyDescent="0.3">
      <c r="A23" s="8">
        <f t="shared" si="0"/>
        <v>13</v>
      </c>
      <c r="B23" s="58" t="s">
        <v>156</v>
      </c>
      <c r="C23" s="116">
        <v>23</v>
      </c>
      <c r="D23" s="180">
        <v>47</v>
      </c>
      <c r="E23" s="179">
        <v>85</v>
      </c>
      <c r="F23" s="32">
        <v>5</v>
      </c>
      <c r="G23" s="204">
        <v>20</v>
      </c>
      <c r="H23" s="33">
        <v>70</v>
      </c>
      <c r="I23" s="116">
        <v>25</v>
      </c>
      <c r="J23" s="218">
        <v>48</v>
      </c>
      <c r="K23" s="10">
        <v>88</v>
      </c>
      <c r="L23" s="116">
        <v>23</v>
      </c>
      <c r="M23" s="181">
        <v>47</v>
      </c>
      <c r="N23" s="183">
        <v>84</v>
      </c>
      <c r="O23" s="9"/>
      <c r="P23" s="28"/>
      <c r="Q23" s="10">
        <v>75</v>
      </c>
      <c r="R23" s="9"/>
      <c r="S23" s="28"/>
      <c r="T23" s="11">
        <v>65</v>
      </c>
      <c r="U23" s="33"/>
      <c r="V23" s="33"/>
      <c r="W23" s="33">
        <v>90</v>
      </c>
      <c r="X23" s="32">
        <v>18</v>
      </c>
      <c r="Y23" s="183">
        <v>36</v>
      </c>
      <c r="Z23" s="33">
        <v>65</v>
      </c>
      <c r="AA23" s="125">
        <v>17</v>
      </c>
      <c r="AB23" s="52">
        <v>23.5</v>
      </c>
      <c r="AC23" s="18">
        <v>70</v>
      </c>
      <c r="AD23" s="32">
        <v>15</v>
      </c>
      <c r="AE23" s="187">
        <v>35</v>
      </c>
      <c r="AF23" s="18"/>
      <c r="AG23" s="119">
        <v>15</v>
      </c>
      <c r="AH23" s="170">
        <v>17</v>
      </c>
      <c r="AI23" s="10"/>
      <c r="AJ23" s="30">
        <f t="shared" si="1"/>
        <v>17.600000000000001</v>
      </c>
      <c r="AK23" s="30">
        <f t="shared" si="2"/>
        <v>34.200000000000003</v>
      </c>
      <c r="AL23" s="30"/>
      <c r="AM23" s="31"/>
    </row>
    <row r="24" spans="1:39" ht="15.6" x14ac:dyDescent="0.3">
      <c r="A24" s="8">
        <f t="shared" si="0"/>
        <v>14</v>
      </c>
      <c r="B24" s="58" t="s">
        <v>157</v>
      </c>
      <c r="C24" s="116">
        <v>24</v>
      </c>
      <c r="D24" s="180">
        <v>46</v>
      </c>
      <c r="E24" s="179">
        <v>93</v>
      </c>
      <c r="F24" s="32">
        <v>5</v>
      </c>
      <c r="G24" s="204">
        <v>20</v>
      </c>
      <c r="H24" s="33">
        <v>70</v>
      </c>
      <c r="I24" s="116">
        <v>25</v>
      </c>
      <c r="J24" s="218">
        <v>47</v>
      </c>
      <c r="K24" s="10">
        <v>87</v>
      </c>
      <c r="L24" s="116">
        <v>24</v>
      </c>
      <c r="M24" s="182">
        <v>46</v>
      </c>
      <c r="N24" s="183">
        <v>94</v>
      </c>
      <c r="O24" s="9"/>
      <c r="P24" s="28"/>
      <c r="Q24" s="10">
        <v>95</v>
      </c>
      <c r="R24" s="9"/>
      <c r="S24" s="28"/>
      <c r="T24" s="11">
        <v>75</v>
      </c>
      <c r="U24" s="33"/>
      <c r="V24" s="33"/>
      <c r="W24" s="33">
        <v>95</v>
      </c>
      <c r="X24" s="32">
        <v>18</v>
      </c>
      <c r="Y24" s="183">
        <v>36</v>
      </c>
      <c r="Z24" s="33">
        <v>85</v>
      </c>
      <c r="AA24" s="125">
        <v>19</v>
      </c>
      <c r="AB24" s="52">
        <v>43.2</v>
      </c>
      <c r="AC24" s="18">
        <v>67.2</v>
      </c>
      <c r="AD24" s="32">
        <v>15</v>
      </c>
      <c r="AE24" s="187">
        <v>35</v>
      </c>
      <c r="AF24" s="18"/>
      <c r="AG24" s="117">
        <v>15</v>
      </c>
      <c r="AH24" s="170">
        <v>40</v>
      </c>
      <c r="AI24" s="10"/>
      <c r="AJ24" s="30">
        <f t="shared" si="1"/>
        <v>18.100000000000001</v>
      </c>
      <c r="AK24" s="30">
        <f t="shared" si="2"/>
        <v>39.200000000000003</v>
      </c>
      <c r="AL24" s="30"/>
      <c r="AM24" s="31"/>
    </row>
    <row r="25" spans="1:39" ht="15.6" x14ac:dyDescent="0.3">
      <c r="A25" s="8">
        <f t="shared" si="0"/>
        <v>15</v>
      </c>
      <c r="B25" s="58" t="s">
        <v>158</v>
      </c>
      <c r="C25" s="116">
        <v>24</v>
      </c>
      <c r="D25" s="180">
        <v>48</v>
      </c>
      <c r="E25" s="179">
        <v>92</v>
      </c>
      <c r="F25" s="32">
        <v>5</v>
      </c>
      <c r="G25" s="204">
        <v>45</v>
      </c>
      <c r="H25" s="33">
        <v>70</v>
      </c>
      <c r="I25" s="116">
        <v>25</v>
      </c>
      <c r="J25" s="217">
        <v>46</v>
      </c>
      <c r="K25" s="10">
        <v>86</v>
      </c>
      <c r="L25" s="116">
        <v>24</v>
      </c>
      <c r="M25" s="181">
        <v>47</v>
      </c>
      <c r="N25" s="183">
        <v>92</v>
      </c>
      <c r="O25" s="9"/>
      <c r="P25" s="28"/>
      <c r="Q25" s="10">
        <v>95</v>
      </c>
      <c r="R25" s="9"/>
      <c r="S25" s="28"/>
      <c r="T25" s="11">
        <v>75</v>
      </c>
      <c r="U25" s="33"/>
      <c r="V25" s="33"/>
      <c r="W25" s="33">
        <v>90</v>
      </c>
      <c r="X25" s="32">
        <v>18</v>
      </c>
      <c r="Y25" s="183">
        <v>36</v>
      </c>
      <c r="Z25" s="33">
        <v>85</v>
      </c>
      <c r="AA25" s="125">
        <v>24</v>
      </c>
      <c r="AB25" s="52">
        <v>46.2</v>
      </c>
      <c r="AC25" s="18">
        <v>69.2</v>
      </c>
      <c r="AD25" s="32">
        <v>15</v>
      </c>
      <c r="AE25" s="187">
        <v>35</v>
      </c>
      <c r="AF25" s="18"/>
      <c r="AG25" s="120">
        <v>25</v>
      </c>
      <c r="AH25" s="170">
        <v>50</v>
      </c>
      <c r="AI25" s="10"/>
      <c r="AJ25" s="30">
        <f t="shared" si="1"/>
        <v>20</v>
      </c>
      <c r="AK25" s="30">
        <f t="shared" si="2"/>
        <v>44.2</v>
      </c>
      <c r="AL25" s="30"/>
      <c r="AM25" s="31"/>
    </row>
    <row r="26" spans="1:39" ht="27" customHeight="1" x14ac:dyDescent="0.3">
      <c r="A26" s="566" t="s">
        <v>10</v>
      </c>
      <c r="B26" s="567"/>
      <c r="C26" s="20"/>
      <c r="D26" s="20"/>
      <c r="E26" s="20"/>
      <c r="F26" s="19"/>
      <c r="G26" s="19"/>
      <c r="H26" s="19"/>
      <c r="I26" s="20"/>
      <c r="J26" s="20"/>
      <c r="K26" s="20"/>
      <c r="L26" s="19"/>
      <c r="M26" s="19"/>
      <c r="N26" s="19"/>
      <c r="O26" s="20"/>
      <c r="P26" s="20"/>
      <c r="Q26" s="20"/>
      <c r="R26" s="20"/>
      <c r="S26" s="20"/>
      <c r="T26" s="20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H26" s="20"/>
      <c r="AI26" s="20"/>
      <c r="AJ26" s="21"/>
      <c r="AK26" s="21"/>
      <c r="AL26" s="21"/>
    </row>
    <row r="27" spans="1:39" x14ac:dyDescent="0.3">
      <c r="A27" s="1"/>
      <c r="B27" s="15"/>
      <c r="C27" s="1"/>
      <c r="D27" s="1"/>
      <c r="E27" s="1"/>
      <c r="F27" s="15"/>
      <c r="G27" s="15"/>
      <c r="H27" s="15"/>
      <c r="I27" s="1"/>
      <c r="J27" s="1"/>
      <c r="K27" s="1"/>
      <c r="L27" s="15"/>
      <c r="M27" s="15"/>
      <c r="N27" s="15"/>
      <c r="O27" s="1"/>
      <c r="P27" s="1"/>
      <c r="Q27" s="1"/>
      <c r="R27" s="1"/>
      <c r="S27" s="1"/>
      <c r="T27" s="1"/>
      <c r="U27" s="15"/>
      <c r="V27" s="15"/>
      <c r="W27" s="15"/>
      <c r="X27" s="15"/>
      <c r="Y27" s="15"/>
      <c r="Z27" s="15"/>
      <c r="AA27" s="15"/>
      <c r="AB27" s="15"/>
      <c r="AC27" s="1"/>
      <c r="AD27" s="15"/>
      <c r="AE27" s="15"/>
      <c r="AF27" s="1"/>
      <c r="AG27" s="1"/>
      <c r="AH27" s="1"/>
      <c r="AI27" s="1"/>
      <c r="AJ27" s="2"/>
      <c r="AK27" s="2"/>
      <c r="AL27" s="2"/>
    </row>
    <row r="28" spans="1:39" x14ac:dyDescent="0.3">
      <c r="A28" s="1"/>
      <c r="B28" s="15" t="s">
        <v>11</v>
      </c>
      <c r="C28" s="1"/>
      <c r="D28" s="1"/>
      <c r="E28" s="1"/>
      <c r="F28" s="15"/>
      <c r="G28" s="15"/>
      <c r="H28" s="15"/>
      <c r="I28" s="1"/>
      <c r="J28" s="1"/>
      <c r="K28" s="1"/>
      <c r="L28" s="15"/>
      <c r="M28" s="15"/>
      <c r="N28" s="15"/>
      <c r="O28" s="1"/>
      <c r="P28" s="1"/>
      <c r="Q28" s="1"/>
      <c r="R28" s="1"/>
      <c r="S28" s="1"/>
      <c r="T28" s="1"/>
      <c r="U28" s="15"/>
      <c r="V28" s="15"/>
      <c r="W28" s="15"/>
      <c r="X28" s="15"/>
      <c r="Y28" s="15"/>
      <c r="Z28" s="15"/>
      <c r="AA28" s="15"/>
      <c r="AB28" s="15"/>
      <c r="AC28" s="1"/>
      <c r="AD28" s="15"/>
      <c r="AE28" s="15"/>
      <c r="AF28" s="1"/>
      <c r="AG28" s="1"/>
      <c r="AH28" s="1"/>
      <c r="AI28" s="1"/>
      <c r="AJ28" s="2"/>
      <c r="AK28" s="2"/>
      <c r="AL28" s="2"/>
    </row>
    <row r="29" spans="1:39" x14ac:dyDescent="0.3">
      <c r="A29" s="1"/>
      <c r="B29" s="15"/>
      <c r="D29" s="1"/>
      <c r="E29" s="1"/>
      <c r="F29" s="15"/>
      <c r="G29" s="1" t="s">
        <v>12</v>
      </c>
      <c r="H29" s="15"/>
      <c r="I29" s="1"/>
      <c r="J29" s="1"/>
      <c r="K29" s="1"/>
      <c r="L29" s="15"/>
      <c r="M29" s="15"/>
      <c r="N29" s="15"/>
      <c r="O29" s="1" t="s">
        <v>13</v>
      </c>
      <c r="P29" s="1"/>
      <c r="Q29" s="1"/>
      <c r="S29" s="1"/>
      <c r="T29" s="1"/>
      <c r="U29" s="15"/>
      <c r="V29" s="15"/>
      <c r="W29" s="15"/>
      <c r="X29" s="15"/>
      <c r="Y29" s="15"/>
      <c r="Z29" s="15"/>
      <c r="AA29" s="15"/>
      <c r="AB29" s="15"/>
      <c r="AC29" s="1"/>
      <c r="AD29" s="15"/>
      <c r="AE29" s="15"/>
      <c r="AF29" s="1"/>
      <c r="AH29" s="1"/>
      <c r="AI29" s="1"/>
      <c r="AJ29" s="2"/>
      <c r="AK29" s="2"/>
      <c r="AL29" s="2"/>
    </row>
  </sheetData>
  <protectedRanges>
    <protectedRange sqref="B11:B25" name="Диапазон1"/>
  </protectedRanges>
  <sortState ref="B11:B25">
    <sortCondition ref="B11"/>
  </sortState>
  <mergeCells count="31">
    <mergeCell ref="AJ8:AL9"/>
    <mergeCell ref="O9:Q9"/>
    <mergeCell ref="R9:T9"/>
    <mergeCell ref="R8:T8"/>
    <mergeCell ref="U8:W8"/>
    <mergeCell ref="X8:Z8"/>
    <mergeCell ref="AD8:AF8"/>
    <mergeCell ref="AG8:AI8"/>
    <mergeCell ref="U9:W9"/>
    <mergeCell ref="X9:Z9"/>
    <mergeCell ref="AD9:AF9"/>
    <mergeCell ref="AG9:AI9"/>
    <mergeCell ref="AA8:AC8"/>
    <mergeCell ref="AA9:AC9"/>
    <mergeCell ref="A1:AL1"/>
    <mergeCell ref="A2:AL2"/>
    <mergeCell ref="A3:R3"/>
    <mergeCell ref="A4:R4"/>
    <mergeCell ref="A5:R5"/>
    <mergeCell ref="A26:B26"/>
    <mergeCell ref="A8:A9"/>
    <mergeCell ref="B8:B9"/>
    <mergeCell ref="O8:Q8"/>
    <mergeCell ref="F8:H8"/>
    <mergeCell ref="F9:H9"/>
    <mergeCell ref="L8:N8"/>
    <mergeCell ref="L9:N9"/>
    <mergeCell ref="C8:E8"/>
    <mergeCell ref="C9:E9"/>
    <mergeCell ref="I8:K8"/>
    <mergeCell ref="I9:K9"/>
  </mergeCells>
  <pageMargins left="0.23" right="0.2" top="0.23" bottom="0.22" header="0.22" footer="0.21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view="pageBreakPreview" zoomScale="90" zoomScaleNormal="100" zoomScaleSheetLayoutView="90" workbookViewId="0">
      <selection activeCell="AE20" sqref="AE20"/>
    </sheetView>
  </sheetViews>
  <sheetFormatPr defaultRowHeight="14.4" x14ac:dyDescent="0.3"/>
  <cols>
    <col min="1" max="1" width="3.44140625" customWidth="1"/>
    <col min="2" max="2" width="35.6640625" customWidth="1"/>
    <col min="3" max="4" width="4.33203125" customWidth="1"/>
    <col min="5" max="5" width="4.6640625" customWidth="1"/>
    <col min="6" max="7" width="4.33203125" customWidth="1"/>
    <col min="8" max="8" width="4.5546875" customWidth="1"/>
    <col min="9" max="10" width="4.33203125" customWidth="1"/>
    <col min="11" max="11" width="4.44140625" customWidth="1"/>
    <col min="12" max="12" width="4.33203125" customWidth="1"/>
    <col min="13" max="13" width="3.88671875" customWidth="1"/>
    <col min="14" max="14" width="4.5546875" customWidth="1"/>
    <col min="15" max="15" width="4.44140625" customWidth="1"/>
    <col min="16" max="16" width="4.109375" customWidth="1"/>
    <col min="17" max="17" width="4.33203125" customWidth="1"/>
    <col min="18" max="19" width="4" customWidth="1"/>
    <col min="20" max="20" width="4.6640625" customWidth="1"/>
    <col min="21" max="22" width="3.88671875" customWidth="1"/>
    <col min="23" max="23" width="4.6640625" customWidth="1"/>
    <col min="24" max="25" width="3.6640625" customWidth="1"/>
    <col min="26" max="26" width="4.6640625" customWidth="1"/>
    <col min="27" max="27" width="4.44140625" customWidth="1"/>
    <col min="28" max="28" width="4.5546875" customWidth="1"/>
    <col min="29" max="29" width="4.6640625" customWidth="1"/>
    <col min="30" max="30" width="4.5546875" customWidth="1"/>
    <col min="31" max="31" width="4.33203125" customWidth="1"/>
    <col min="32" max="32" width="4.6640625" customWidth="1"/>
    <col min="33" max="33" width="4.44140625" customWidth="1"/>
    <col min="34" max="34" width="4.5546875" customWidth="1"/>
    <col min="35" max="36" width="4.6640625" customWidth="1"/>
    <col min="37" max="37" width="4.33203125" customWidth="1"/>
    <col min="38" max="38" width="4.5546875" customWidth="1"/>
    <col min="39" max="39" width="5.44140625" customWidth="1"/>
    <col min="40" max="40" width="5.33203125" customWidth="1"/>
    <col min="41" max="41" width="5" customWidth="1"/>
  </cols>
  <sheetData>
    <row r="1" spans="1:42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</row>
    <row r="2" spans="1:42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</row>
    <row r="3" spans="1:42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</row>
    <row r="4" spans="1:42" ht="15.6" x14ac:dyDescent="0.3">
      <c r="A4" s="554" t="s">
        <v>29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</row>
    <row r="5" spans="1:42" ht="15.6" x14ac:dyDescent="0.3">
      <c r="A5" s="554" t="s">
        <v>237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</row>
    <row r="6" spans="1:42" ht="15.6" x14ac:dyDescent="0.3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8"/>
      <c r="M6" s="98"/>
      <c r="N6" s="98"/>
      <c r="O6" s="95"/>
      <c r="P6" s="95"/>
      <c r="Q6" s="95"/>
      <c r="R6" s="95"/>
      <c r="S6" s="1"/>
      <c r="T6" s="1"/>
      <c r="U6" s="98"/>
      <c r="V6" s="98"/>
      <c r="W6" s="98"/>
      <c r="X6" s="95"/>
      <c r="Y6" s="95"/>
      <c r="Z6" s="95"/>
      <c r="AA6" s="95"/>
      <c r="AB6" s="95"/>
      <c r="AC6" s="95"/>
      <c r="AD6" s="95"/>
      <c r="AE6" s="95"/>
      <c r="AF6" s="22"/>
      <c r="AG6" s="95"/>
      <c r="AH6" s="95"/>
      <c r="AI6" s="22"/>
      <c r="AJ6" s="95"/>
      <c r="AK6" s="95"/>
      <c r="AL6" s="95"/>
      <c r="AM6" s="2"/>
      <c r="AN6" s="2"/>
      <c r="AO6" s="2"/>
    </row>
    <row r="7" spans="1:42" x14ac:dyDescent="0.3">
      <c r="A7" s="1"/>
      <c r="B7" s="15"/>
      <c r="C7" s="15"/>
      <c r="D7" s="15"/>
      <c r="E7" s="15"/>
      <c r="F7" s="1"/>
      <c r="G7" s="1"/>
      <c r="H7" s="1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"/>
      <c r="AG7" s="15"/>
      <c r="AH7" s="15"/>
      <c r="AI7" s="1"/>
      <c r="AJ7" s="1"/>
      <c r="AK7" s="1"/>
      <c r="AL7" s="1"/>
      <c r="AM7" s="2"/>
      <c r="AN7" s="2"/>
      <c r="AO7" s="2"/>
    </row>
    <row r="8" spans="1:42" ht="63" customHeight="1" x14ac:dyDescent="0.3">
      <c r="A8" s="549" t="s">
        <v>3</v>
      </c>
      <c r="B8" s="551" t="s">
        <v>4</v>
      </c>
      <c r="C8" s="503" t="s">
        <v>320</v>
      </c>
      <c r="D8" s="503"/>
      <c r="E8" s="503"/>
      <c r="F8" s="524" t="s">
        <v>321</v>
      </c>
      <c r="G8" s="524"/>
      <c r="H8" s="524"/>
      <c r="I8" s="524" t="s">
        <v>67</v>
      </c>
      <c r="J8" s="524"/>
      <c r="K8" s="524"/>
      <c r="L8" s="524" t="s">
        <v>325</v>
      </c>
      <c r="M8" s="524"/>
      <c r="N8" s="524"/>
      <c r="O8" s="524" t="s">
        <v>34</v>
      </c>
      <c r="P8" s="524"/>
      <c r="Q8" s="524"/>
      <c r="R8" s="568" t="s">
        <v>59</v>
      </c>
      <c r="S8" s="568"/>
      <c r="T8" s="568"/>
      <c r="U8" s="568" t="s">
        <v>326</v>
      </c>
      <c r="V8" s="568"/>
      <c r="W8" s="568"/>
      <c r="X8" s="568" t="s">
        <v>324</v>
      </c>
      <c r="Y8" s="568"/>
      <c r="Z8" s="568"/>
      <c r="AA8" s="517" t="s">
        <v>322</v>
      </c>
      <c r="AB8" s="517"/>
      <c r="AC8" s="517"/>
      <c r="AD8" s="504" t="s">
        <v>60</v>
      </c>
      <c r="AE8" s="504"/>
      <c r="AF8" s="504"/>
      <c r="AG8" s="568" t="s">
        <v>323</v>
      </c>
      <c r="AH8" s="568"/>
      <c r="AI8" s="568"/>
      <c r="AJ8" s="568" t="s">
        <v>327</v>
      </c>
      <c r="AK8" s="568"/>
      <c r="AL8" s="568"/>
      <c r="AM8" s="555" t="s">
        <v>5</v>
      </c>
      <c r="AN8" s="556"/>
      <c r="AO8" s="557"/>
    </row>
    <row r="9" spans="1:42" ht="22.2" customHeight="1" x14ac:dyDescent="0.3">
      <c r="A9" s="550"/>
      <c r="B9" s="552"/>
      <c r="C9" s="541" t="s">
        <v>349</v>
      </c>
      <c r="D9" s="542"/>
      <c r="E9" s="543"/>
      <c r="F9" s="541" t="s">
        <v>349</v>
      </c>
      <c r="G9" s="542"/>
      <c r="H9" s="543"/>
      <c r="I9" s="541" t="s">
        <v>345</v>
      </c>
      <c r="J9" s="542"/>
      <c r="K9" s="543"/>
      <c r="L9" s="503" t="s">
        <v>352</v>
      </c>
      <c r="M9" s="503"/>
      <c r="N9" s="503"/>
      <c r="O9" s="503" t="s">
        <v>330</v>
      </c>
      <c r="P9" s="503"/>
      <c r="Q9" s="503"/>
      <c r="R9" s="526" t="s">
        <v>365</v>
      </c>
      <c r="S9" s="527"/>
      <c r="T9" s="528"/>
      <c r="U9" s="517" t="s">
        <v>352</v>
      </c>
      <c r="V9" s="517"/>
      <c r="W9" s="517"/>
      <c r="X9" s="517" t="s">
        <v>350</v>
      </c>
      <c r="Y9" s="517"/>
      <c r="Z9" s="517"/>
      <c r="AA9" s="526" t="s">
        <v>349</v>
      </c>
      <c r="AB9" s="527"/>
      <c r="AC9" s="528"/>
      <c r="AD9" s="526" t="s">
        <v>339</v>
      </c>
      <c r="AE9" s="527"/>
      <c r="AF9" s="528"/>
      <c r="AG9" s="526" t="s">
        <v>350</v>
      </c>
      <c r="AH9" s="527"/>
      <c r="AI9" s="528"/>
      <c r="AJ9" s="526" t="s">
        <v>352</v>
      </c>
      <c r="AK9" s="527"/>
      <c r="AL9" s="528"/>
      <c r="AM9" s="558"/>
      <c r="AN9" s="559"/>
      <c r="AO9" s="560"/>
    </row>
    <row r="10" spans="1:42" ht="60.6" customHeight="1" x14ac:dyDescent="0.3">
      <c r="A10" s="97"/>
      <c r="B10" s="97"/>
      <c r="C10" s="99" t="s">
        <v>6</v>
      </c>
      <c r="D10" s="99" t="s">
        <v>7</v>
      </c>
      <c r="E10" s="99" t="s">
        <v>8</v>
      </c>
      <c r="F10" s="99" t="s">
        <v>6</v>
      </c>
      <c r="G10" s="99" t="s">
        <v>7</v>
      </c>
      <c r="H10" s="99" t="s">
        <v>8</v>
      </c>
      <c r="I10" s="90" t="s">
        <v>18</v>
      </c>
      <c r="J10" s="90" t="s">
        <v>7</v>
      </c>
      <c r="K10" s="90" t="s">
        <v>8</v>
      </c>
      <c r="L10" s="99" t="s">
        <v>6</v>
      </c>
      <c r="M10" s="99" t="s">
        <v>7</v>
      </c>
      <c r="N10" s="99" t="s">
        <v>8</v>
      </c>
      <c r="O10" s="97" t="s">
        <v>6</v>
      </c>
      <c r="P10" s="97" t="s">
        <v>7</v>
      </c>
      <c r="Q10" s="97" t="s">
        <v>8</v>
      </c>
      <c r="R10" s="99" t="s">
        <v>19</v>
      </c>
      <c r="S10" s="99" t="s">
        <v>14</v>
      </c>
      <c r="T10" s="99" t="s">
        <v>8</v>
      </c>
      <c r="U10" s="99" t="s">
        <v>19</v>
      </c>
      <c r="V10" s="99" t="s">
        <v>14</v>
      </c>
      <c r="W10" s="99" t="s">
        <v>8</v>
      </c>
      <c r="X10" s="99" t="s">
        <v>19</v>
      </c>
      <c r="Y10" s="99" t="s">
        <v>14</v>
      </c>
      <c r="Z10" s="99" t="s">
        <v>8</v>
      </c>
      <c r="AA10" s="97" t="s">
        <v>6</v>
      </c>
      <c r="AB10" s="97" t="s">
        <v>7</v>
      </c>
      <c r="AC10" s="97" t="s">
        <v>8</v>
      </c>
      <c r="AD10" s="97" t="s">
        <v>6</v>
      </c>
      <c r="AE10" s="97" t="s">
        <v>7</v>
      </c>
      <c r="AF10" s="97" t="s">
        <v>9</v>
      </c>
      <c r="AG10" s="97" t="s">
        <v>6</v>
      </c>
      <c r="AH10" s="97" t="s">
        <v>7</v>
      </c>
      <c r="AI10" s="97" t="s">
        <v>9</v>
      </c>
      <c r="AJ10" s="97" t="s">
        <v>6</v>
      </c>
      <c r="AK10" s="97" t="s">
        <v>7</v>
      </c>
      <c r="AL10" s="97" t="s">
        <v>9</v>
      </c>
      <c r="AM10" s="97" t="s">
        <v>6</v>
      </c>
      <c r="AN10" s="97" t="s">
        <v>7</v>
      </c>
      <c r="AO10" s="97" t="s">
        <v>9</v>
      </c>
    </row>
    <row r="11" spans="1:42" ht="15.6" x14ac:dyDescent="0.3">
      <c r="A11" s="8">
        <v>1</v>
      </c>
      <c r="B11" s="58" t="s">
        <v>159</v>
      </c>
      <c r="C11" s="210">
        <v>20</v>
      </c>
      <c r="D11" s="221">
        <v>45</v>
      </c>
      <c r="E11" s="221">
        <v>70</v>
      </c>
      <c r="F11" s="210">
        <v>20</v>
      </c>
      <c r="G11" s="220">
        <v>45</v>
      </c>
      <c r="H11" s="10">
        <v>70</v>
      </c>
      <c r="I11" s="116">
        <v>24</v>
      </c>
      <c r="J11" s="177">
        <v>48</v>
      </c>
      <c r="K11" s="177">
        <v>100</v>
      </c>
      <c r="L11" s="10">
        <v>23</v>
      </c>
      <c r="M11" s="10">
        <v>45</v>
      </c>
      <c r="N11" s="10">
        <v>80</v>
      </c>
      <c r="O11" s="9">
        <v>25</v>
      </c>
      <c r="P11" s="219">
        <v>47</v>
      </c>
      <c r="Q11" s="10">
        <v>87</v>
      </c>
      <c r="R11" s="9"/>
      <c r="S11" s="28"/>
      <c r="T11" s="11">
        <v>75</v>
      </c>
      <c r="U11" s="32"/>
      <c r="V11" s="32"/>
      <c r="W11" s="32">
        <v>87</v>
      </c>
      <c r="X11" s="32"/>
      <c r="Y11" s="32"/>
      <c r="Z11" s="32">
        <v>80</v>
      </c>
      <c r="AA11" s="116">
        <v>25</v>
      </c>
      <c r="AB11" s="203">
        <v>50</v>
      </c>
      <c r="AC11" s="32">
        <v>90</v>
      </c>
      <c r="AD11" s="126">
        <v>25</v>
      </c>
      <c r="AE11" s="52">
        <v>49.1</v>
      </c>
      <c r="AF11" s="16">
        <v>69.099999999999994</v>
      </c>
      <c r="AG11" s="9">
        <v>20</v>
      </c>
      <c r="AH11" s="116">
        <v>45</v>
      </c>
      <c r="AI11" s="16"/>
      <c r="AJ11" s="9">
        <v>23</v>
      </c>
      <c r="AK11" s="116">
        <v>48</v>
      </c>
      <c r="AL11" s="10">
        <v>70</v>
      </c>
      <c r="AM11" s="152">
        <f>ROUND((C11+F11+I11+L11+O11+AA11+AD11+AG11+AJ11)/9,1)</f>
        <v>22.8</v>
      </c>
      <c r="AN11" s="152">
        <f>ROUND((D11+G11+J11+M11+P11+AB11+AE11+AH11+AK11)/9,1)</f>
        <v>46.9</v>
      </c>
      <c r="AO11" s="152"/>
      <c r="AP11" s="31"/>
    </row>
    <row r="12" spans="1:42" ht="15.6" x14ac:dyDescent="0.3">
      <c r="A12" s="8">
        <f t="shared" ref="A12:A19" si="0">A11+1</f>
        <v>2</v>
      </c>
      <c r="B12" s="58" t="s">
        <v>160</v>
      </c>
      <c r="C12" s="210">
        <v>25</v>
      </c>
      <c r="D12" s="221">
        <v>50</v>
      </c>
      <c r="E12" s="221">
        <v>70</v>
      </c>
      <c r="F12" s="210">
        <v>20</v>
      </c>
      <c r="G12" s="220">
        <v>45</v>
      </c>
      <c r="H12" s="10">
        <v>70</v>
      </c>
      <c r="I12" s="116">
        <v>23</v>
      </c>
      <c r="J12" s="177">
        <v>46</v>
      </c>
      <c r="K12" s="177">
        <v>83</v>
      </c>
      <c r="L12" s="10">
        <v>23</v>
      </c>
      <c r="M12" s="10">
        <v>45</v>
      </c>
      <c r="N12" s="10">
        <v>75</v>
      </c>
      <c r="O12" s="116">
        <v>25</v>
      </c>
      <c r="P12" s="219">
        <v>44</v>
      </c>
      <c r="Q12" s="10">
        <v>85</v>
      </c>
      <c r="R12" s="9"/>
      <c r="S12" s="28"/>
      <c r="T12" s="11">
        <v>75</v>
      </c>
      <c r="U12" s="32"/>
      <c r="V12" s="32"/>
      <c r="W12" s="32">
        <v>87</v>
      </c>
      <c r="X12" s="32"/>
      <c r="Y12" s="32"/>
      <c r="Z12" s="32">
        <v>80</v>
      </c>
      <c r="AA12" s="116">
        <v>20</v>
      </c>
      <c r="AB12" s="203">
        <v>45</v>
      </c>
      <c r="AC12" s="32">
        <v>90</v>
      </c>
      <c r="AD12" s="126">
        <v>14.8</v>
      </c>
      <c r="AE12" s="52">
        <v>38.6</v>
      </c>
      <c r="AF12" s="16">
        <v>70</v>
      </c>
      <c r="AG12" s="9">
        <v>20</v>
      </c>
      <c r="AH12" s="116">
        <v>45</v>
      </c>
      <c r="AI12" s="16"/>
      <c r="AJ12" s="9">
        <v>23</v>
      </c>
      <c r="AK12" s="116">
        <v>48</v>
      </c>
      <c r="AL12" s="179">
        <v>70</v>
      </c>
      <c r="AM12" s="152">
        <f>ROUND((C12+F12+I12+L12+O12+AA12+AD12+AG12+AJ12)/9,1)</f>
        <v>21.5</v>
      </c>
      <c r="AN12" s="152">
        <f t="shared" ref="AN12:AN19" si="1">ROUND((D12+G12+J12+M12+P12+AB12+AE12+AH12+AK12)/9,1)</f>
        <v>45.2</v>
      </c>
      <c r="AO12" s="152"/>
      <c r="AP12" s="31"/>
    </row>
    <row r="13" spans="1:42" ht="15.6" x14ac:dyDescent="0.3">
      <c r="A13" s="8">
        <f t="shared" si="0"/>
        <v>3</v>
      </c>
      <c r="B13" s="58" t="s">
        <v>161</v>
      </c>
      <c r="C13" s="210">
        <v>25</v>
      </c>
      <c r="D13" s="221">
        <v>50</v>
      </c>
      <c r="E13" s="221">
        <v>70</v>
      </c>
      <c r="F13" s="210">
        <v>25</v>
      </c>
      <c r="G13" s="220">
        <v>50</v>
      </c>
      <c r="H13" s="10">
        <v>70</v>
      </c>
      <c r="I13" s="116">
        <v>24</v>
      </c>
      <c r="J13" s="177">
        <v>47</v>
      </c>
      <c r="K13" s="177">
        <v>85</v>
      </c>
      <c r="L13" s="10">
        <v>23</v>
      </c>
      <c r="M13" s="10">
        <v>45</v>
      </c>
      <c r="N13" s="10">
        <v>90</v>
      </c>
      <c r="O13" s="116">
        <v>25</v>
      </c>
      <c r="P13" s="219">
        <v>47</v>
      </c>
      <c r="Q13" s="10">
        <v>87</v>
      </c>
      <c r="R13" s="9"/>
      <c r="S13" s="28"/>
      <c r="T13" s="11">
        <v>85</v>
      </c>
      <c r="U13" s="32"/>
      <c r="V13" s="32"/>
      <c r="W13" s="32">
        <v>98</v>
      </c>
      <c r="X13" s="32"/>
      <c r="Y13" s="32"/>
      <c r="Z13" s="32">
        <v>90</v>
      </c>
      <c r="AA13" s="116">
        <v>25</v>
      </c>
      <c r="AB13" s="203">
        <v>50</v>
      </c>
      <c r="AC13" s="32">
        <v>90</v>
      </c>
      <c r="AD13" s="126">
        <v>22.3</v>
      </c>
      <c r="AE13" s="52">
        <v>46.1</v>
      </c>
      <c r="AF13" s="16">
        <v>70</v>
      </c>
      <c r="AG13" s="9">
        <v>20</v>
      </c>
      <c r="AH13" s="116">
        <v>45</v>
      </c>
      <c r="AI13" s="16"/>
      <c r="AJ13" s="9">
        <v>23</v>
      </c>
      <c r="AK13" s="116">
        <v>48</v>
      </c>
      <c r="AL13" s="179">
        <v>70</v>
      </c>
      <c r="AM13" s="152">
        <f>ROUND((C13+F13+I13+L13+O13+AA13+AD13+AG13+AJ13)/9,1)</f>
        <v>23.6</v>
      </c>
      <c r="AN13" s="152">
        <f t="shared" si="1"/>
        <v>47.6</v>
      </c>
      <c r="AO13" s="152"/>
      <c r="AP13" s="31"/>
    </row>
    <row r="14" spans="1:42" ht="15.6" x14ac:dyDescent="0.3">
      <c r="A14" s="8">
        <f t="shared" si="0"/>
        <v>4</v>
      </c>
      <c r="B14" s="41" t="s">
        <v>162</v>
      </c>
      <c r="C14" s="210">
        <v>20</v>
      </c>
      <c r="D14" s="222">
        <v>45</v>
      </c>
      <c r="E14" s="222">
        <v>100</v>
      </c>
      <c r="F14" s="210">
        <v>20</v>
      </c>
      <c r="G14" s="220">
        <v>45</v>
      </c>
      <c r="H14" s="10">
        <v>100</v>
      </c>
      <c r="I14" s="116">
        <v>23</v>
      </c>
      <c r="J14" s="178">
        <v>46</v>
      </c>
      <c r="K14" s="178">
        <v>81</v>
      </c>
      <c r="L14" s="10">
        <v>23</v>
      </c>
      <c r="M14" s="10">
        <v>45</v>
      </c>
      <c r="N14" s="10">
        <v>90</v>
      </c>
      <c r="O14" s="116">
        <v>25</v>
      </c>
      <c r="P14" s="219">
        <v>45</v>
      </c>
      <c r="Q14" s="10">
        <v>85</v>
      </c>
      <c r="R14" s="9"/>
      <c r="S14" s="28"/>
      <c r="T14" s="11">
        <v>85</v>
      </c>
      <c r="U14" s="33"/>
      <c r="V14" s="33"/>
      <c r="W14" s="33">
        <v>98</v>
      </c>
      <c r="X14" s="33"/>
      <c r="Y14" s="33"/>
      <c r="Z14" s="33">
        <v>90</v>
      </c>
      <c r="AA14" s="116">
        <v>25</v>
      </c>
      <c r="AB14" s="204">
        <v>50</v>
      </c>
      <c r="AC14" s="33">
        <v>100</v>
      </c>
      <c r="AD14" s="126">
        <v>21.7</v>
      </c>
      <c r="AE14" s="52">
        <v>41.9</v>
      </c>
      <c r="AF14" s="18">
        <v>68.5</v>
      </c>
      <c r="AG14" s="9">
        <v>20</v>
      </c>
      <c r="AH14" s="116">
        <v>45</v>
      </c>
      <c r="AI14" s="18"/>
      <c r="AJ14" s="9">
        <v>23</v>
      </c>
      <c r="AK14" s="116">
        <v>48</v>
      </c>
      <c r="AL14" s="179">
        <v>70</v>
      </c>
      <c r="AM14" s="152">
        <f t="shared" ref="AM14:AM19" si="2">ROUND((C14+F14+I14+L14+O14+AA14+AD14+AG14+AJ14)/9,1)</f>
        <v>22.3</v>
      </c>
      <c r="AN14" s="152">
        <f t="shared" si="1"/>
        <v>45.7</v>
      </c>
      <c r="AO14" s="152"/>
      <c r="AP14" s="31"/>
    </row>
    <row r="15" spans="1:42" ht="15.6" x14ac:dyDescent="0.3">
      <c r="A15" s="8">
        <f t="shared" si="0"/>
        <v>5</v>
      </c>
      <c r="B15" s="58" t="s">
        <v>163</v>
      </c>
      <c r="C15" s="210">
        <v>20</v>
      </c>
      <c r="D15" s="221">
        <v>45</v>
      </c>
      <c r="E15" s="221">
        <v>70</v>
      </c>
      <c r="F15" s="210">
        <v>20</v>
      </c>
      <c r="G15" s="220">
        <v>45</v>
      </c>
      <c r="H15" s="10">
        <v>70</v>
      </c>
      <c r="I15" s="116">
        <v>15</v>
      </c>
      <c r="J15" s="178">
        <v>38</v>
      </c>
      <c r="K15" s="178">
        <v>70</v>
      </c>
      <c r="L15" s="10">
        <v>23</v>
      </c>
      <c r="M15" s="10">
        <v>45</v>
      </c>
      <c r="N15" s="10">
        <v>75</v>
      </c>
      <c r="O15" s="116">
        <v>25</v>
      </c>
      <c r="P15" s="219">
        <v>45</v>
      </c>
      <c r="Q15" s="10">
        <v>85</v>
      </c>
      <c r="R15" s="9"/>
      <c r="S15" s="28"/>
      <c r="T15" s="11">
        <v>75</v>
      </c>
      <c r="U15" s="32"/>
      <c r="V15" s="32"/>
      <c r="W15" s="32">
        <v>80</v>
      </c>
      <c r="X15" s="32"/>
      <c r="Y15" s="32"/>
      <c r="Z15" s="32">
        <v>70</v>
      </c>
      <c r="AA15" s="116">
        <v>20</v>
      </c>
      <c r="AB15" s="203">
        <v>45</v>
      </c>
      <c r="AC15" s="32">
        <v>90</v>
      </c>
      <c r="AD15" s="126">
        <v>17.7</v>
      </c>
      <c r="AE15" s="52">
        <v>30.1</v>
      </c>
      <c r="AF15" s="16">
        <v>30.1</v>
      </c>
      <c r="AG15" s="9">
        <v>20</v>
      </c>
      <c r="AH15" s="116">
        <v>45</v>
      </c>
      <c r="AI15" s="16"/>
      <c r="AJ15" s="9">
        <v>23</v>
      </c>
      <c r="AK15" s="116">
        <v>48</v>
      </c>
      <c r="AL15" s="179">
        <v>70</v>
      </c>
      <c r="AM15" s="152">
        <f t="shared" si="2"/>
        <v>20.399999999999999</v>
      </c>
      <c r="AN15" s="152">
        <f t="shared" si="1"/>
        <v>42.9</v>
      </c>
      <c r="AO15" s="152"/>
      <c r="AP15" s="31"/>
    </row>
    <row r="16" spans="1:42" ht="15.6" x14ac:dyDescent="0.3">
      <c r="A16" s="8">
        <f t="shared" si="0"/>
        <v>6</v>
      </c>
      <c r="B16" s="58" t="s">
        <v>164</v>
      </c>
      <c r="C16" s="210">
        <v>25</v>
      </c>
      <c r="D16" s="222">
        <v>50</v>
      </c>
      <c r="E16" s="222">
        <v>100</v>
      </c>
      <c r="F16" s="210">
        <v>20</v>
      </c>
      <c r="G16" s="220">
        <v>45</v>
      </c>
      <c r="H16" s="10">
        <v>100</v>
      </c>
      <c r="I16" s="116">
        <v>24</v>
      </c>
      <c r="J16" s="178">
        <v>48</v>
      </c>
      <c r="K16" s="178">
        <v>100</v>
      </c>
      <c r="L16" s="10">
        <v>23</v>
      </c>
      <c r="M16" s="10">
        <v>45</v>
      </c>
      <c r="N16" s="10">
        <v>90</v>
      </c>
      <c r="O16" s="116">
        <v>25</v>
      </c>
      <c r="P16" s="219">
        <v>46</v>
      </c>
      <c r="Q16" s="10">
        <v>86</v>
      </c>
      <c r="R16" s="9"/>
      <c r="S16" s="28"/>
      <c r="T16" s="11">
        <v>95</v>
      </c>
      <c r="U16" s="33"/>
      <c r="V16" s="33"/>
      <c r="W16" s="33">
        <v>98</v>
      </c>
      <c r="X16" s="33"/>
      <c r="Y16" s="33"/>
      <c r="Z16" s="33">
        <v>94</v>
      </c>
      <c r="AA16" s="116">
        <v>20</v>
      </c>
      <c r="AB16" s="204">
        <v>45</v>
      </c>
      <c r="AC16" s="33">
        <v>100</v>
      </c>
      <c r="AD16" s="126">
        <v>25</v>
      </c>
      <c r="AE16" s="52">
        <v>50</v>
      </c>
      <c r="AF16" s="18">
        <v>70</v>
      </c>
      <c r="AG16" s="9">
        <v>20</v>
      </c>
      <c r="AH16" s="116">
        <v>45</v>
      </c>
      <c r="AI16" s="18"/>
      <c r="AJ16" s="9">
        <v>23</v>
      </c>
      <c r="AK16" s="116">
        <v>48</v>
      </c>
      <c r="AL16" s="179">
        <v>70</v>
      </c>
      <c r="AM16" s="152">
        <f t="shared" si="2"/>
        <v>22.8</v>
      </c>
      <c r="AN16" s="152">
        <f t="shared" si="1"/>
        <v>46.9</v>
      </c>
      <c r="AO16" s="152"/>
      <c r="AP16" s="31"/>
    </row>
    <row r="17" spans="1:42" ht="15.6" x14ac:dyDescent="0.3">
      <c r="A17" s="8">
        <f t="shared" si="0"/>
        <v>7</v>
      </c>
      <c r="B17" s="58" t="s">
        <v>165</v>
      </c>
      <c r="C17" s="210">
        <v>20</v>
      </c>
      <c r="D17" s="221">
        <v>45</v>
      </c>
      <c r="E17" s="221">
        <v>70</v>
      </c>
      <c r="F17" s="210">
        <v>20</v>
      </c>
      <c r="G17" s="220">
        <v>45</v>
      </c>
      <c r="H17" s="10">
        <v>70</v>
      </c>
      <c r="I17" s="116">
        <v>24</v>
      </c>
      <c r="J17" s="177">
        <v>47</v>
      </c>
      <c r="K17" s="177">
        <v>85</v>
      </c>
      <c r="L17" s="10">
        <v>23</v>
      </c>
      <c r="M17" s="10">
        <v>45</v>
      </c>
      <c r="N17" s="10">
        <v>75</v>
      </c>
      <c r="O17" s="116">
        <v>25</v>
      </c>
      <c r="P17" s="219">
        <v>46</v>
      </c>
      <c r="Q17" s="10">
        <v>86</v>
      </c>
      <c r="R17" s="9"/>
      <c r="S17" s="28"/>
      <c r="T17" s="11">
        <v>75</v>
      </c>
      <c r="U17" s="32"/>
      <c r="V17" s="32"/>
      <c r="W17" s="32">
        <v>80</v>
      </c>
      <c r="X17" s="32"/>
      <c r="Y17" s="32"/>
      <c r="Z17" s="32">
        <v>80</v>
      </c>
      <c r="AA17" s="116">
        <v>20</v>
      </c>
      <c r="AB17" s="203">
        <v>45</v>
      </c>
      <c r="AC17" s="32">
        <v>90</v>
      </c>
      <c r="AD17" s="126">
        <v>5</v>
      </c>
      <c r="AE17" s="52">
        <v>19</v>
      </c>
      <c r="AF17" s="16">
        <v>63.8</v>
      </c>
      <c r="AG17" s="9">
        <v>20</v>
      </c>
      <c r="AH17" s="116">
        <v>45</v>
      </c>
      <c r="AI17" s="16"/>
      <c r="AJ17" s="9">
        <v>23</v>
      </c>
      <c r="AK17" s="116">
        <v>48</v>
      </c>
      <c r="AL17" s="179">
        <v>70</v>
      </c>
      <c r="AM17" s="152">
        <f t="shared" si="2"/>
        <v>20</v>
      </c>
      <c r="AN17" s="152">
        <f t="shared" si="1"/>
        <v>42.8</v>
      </c>
      <c r="AO17" s="152"/>
      <c r="AP17" s="31"/>
    </row>
    <row r="18" spans="1:42" ht="15.6" x14ac:dyDescent="0.3">
      <c r="A18" s="8">
        <f t="shared" si="0"/>
        <v>8</v>
      </c>
      <c r="B18" s="59" t="s">
        <v>166</v>
      </c>
      <c r="C18" s="210">
        <v>25</v>
      </c>
      <c r="D18" s="221">
        <v>50</v>
      </c>
      <c r="E18" s="221">
        <v>70</v>
      </c>
      <c r="F18" s="210">
        <v>25</v>
      </c>
      <c r="G18" s="220">
        <v>50</v>
      </c>
      <c r="H18" s="10">
        <v>70</v>
      </c>
      <c r="I18" s="116">
        <v>24</v>
      </c>
      <c r="J18" s="177">
        <v>41</v>
      </c>
      <c r="K18" s="177">
        <v>100</v>
      </c>
      <c r="L18" s="10">
        <v>23</v>
      </c>
      <c r="M18" s="10">
        <v>45</v>
      </c>
      <c r="N18" s="10">
        <v>80</v>
      </c>
      <c r="O18" s="116">
        <v>25</v>
      </c>
      <c r="P18" s="219">
        <v>46</v>
      </c>
      <c r="Q18" s="10">
        <v>86</v>
      </c>
      <c r="R18" s="9"/>
      <c r="S18" s="28"/>
      <c r="T18" s="11">
        <v>85</v>
      </c>
      <c r="U18" s="32"/>
      <c r="V18" s="32"/>
      <c r="W18" s="32">
        <v>80</v>
      </c>
      <c r="X18" s="32"/>
      <c r="Y18" s="32"/>
      <c r="Z18" s="32">
        <v>70</v>
      </c>
      <c r="AA18" s="116">
        <v>25</v>
      </c>
      <c r="AB18" s="203">
        <v>50</v>
      </c>
      <c r="AC18" s="32">
        <v>90</v>
      </c>
      <c r="AD18" s="126">
        <v>21.7</v>
      </c>
      <c r="AE18" s="52">
        <v>46.7</v>
      </c>
      <c r="AF18" s="16">
        <v>70</v>
      </c>
      <c r="AG18" s="9">
        <v>20</v>
      </c>
      <c r="AH18" s="116">
        <v>45</v>
      </c>
      <c r="AI18" s="16"/>
      <c r="AJ18" s="9">
        <v>23</v>
      </c>
      <c r="AK18" s="116">
        <v>48</v>
      </c>
      <c r="AL18" s="179">
        <v>70</v>
      </c>
      <c r="AM18" s="152">
        <f t="shared" si="2"/>
        <v>23.5</v>
      </c>
      <c r="AN18" s="152">
        <f t="shared" si="1"/>
        <v>46.9</v>
      </c>
      <c r="AO18" s="152"/>
      <c r="AP18" s="31"/>
    </row>
    <row r="19" spans="1:42" ht="15.6" x14ac:dyDescent="0.3">
      <c r="A19" s="8">
        <f t="shared" si="0"/>
        <v>9</v>
      </c>
      <c r="B19" s="43" t="s">
        <v>167</v>
      </c>
      <c r="C19" s="210">
        <v>25</v>
      </c>
      <c r="D19" s="222">
        <v>50</v>
      </c>
      <c r="E19" s="222">
        <v>100</v>
      </c>
      <c r="F19" s="210">
        <v>25</v>
      </c>
      <c r="G19" s="220">
        <v>50</v>
      </c>
      <c r="H19" s="10">
        <v>100</v>
      </c>
      <c r="I19" s="116">
        <v>24</v>
      </c>
      <c r="J19" s="177">
        <v>48</v>
      </c>
      <c r="K19" s="177">
        <v>87</v>
      </c>
      <c r="L19" s="10">
        <v>23</v>
      </c>
      <c r="M19" s="10">
        <v>45</v>
      </c>
      <c r="N19" s="10">
        <v>90</v>
      </c>
      <c r="O19" s="116">
        <v>25</v>
      </c>
      <c r="P19" s="219">
        <v>47</v>
      </c>
      <c r="Q19" s="10">
        <v>87</v>
      </c>
      <c r="R19" s="9"/>
      <c r="S19" s="28"/>
      <c r="T19" s="11">
        <v>85</v>
      </c>
      <c r="U19" s="33"/>
      <c r="V19" s="33"/>
      <c r="W19" s="33">
        <v>98</v>
      </c>
      <c r="X19" s="33"/>
      <c r="Y19" s="33"/>
      <c r="Z19" s="33">
        <v>98</v>
      </c>
      <c r="AA19" s="116">
        <v>25</v>
      </c>
      <c r="AB19" s="204">
        <v>50</v>
      </c>
      <c r="AC19" s="33">
        <v>100</v>
      </c>
      <c r="AD19" s="126">
        <v>21.7</v>
      </c>
      <c r="AE19" s="52">
        <v>46.2</v>
      </c>
      <c r="AF19" s="18">
        <v>70</v>
      </c>
      <c r="AG19" s="9">
        <v>20</v>
      </c>
      <c r="AH19" s="116">
        <v>45</v>
      </c>
      <c r="AI19" s="18"/>
      <c r="AJ19" s="9">
        <v>23</v>
      </c>
      <c r="AK19" s="116">
        <v>48</v>
      </c>
      <c r="AL19" s="179">
        <v>70</v>
      </c>
      <c r="AM19" s="152">
        <f t="shared" si="2"/>
        <v>23.5</v>
      </c>
      <c r="AN19" s="152">
        <f t="shared" si="1"/>
        <v>47.7</v>
      </c>
      <c r="AO19" s="152"/>
      <c r="AP19" s="31"/>
    </row>
    <row r="20" spans="1:42" ht="27" customHeight="1" x14ac:dyDescent="0.3">
      <c r="A20" s="566" t="s">
        <v>10</v>
      </c>
      <c r="B20" s="567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1"/>
      <c r="AN20" s="21"/>
      <c r="AO20" s="21"/>
    </row>
    <row r="21" spans="1:42" x14ac:dyDescent="0.3">
      <c r="A21" s="1"/>
      <c r="B21" s="15"/>
      <c r="C21" s="15"/>
      <c r="D21" s="15"/>
      <c r="E21" s="15"/>
      <c r="F21" s="1"/>
      <c r="G21" s="1"/>
      <c r="H21" s="1"/>
      <c r="I21" s="15"/>
      <c r="J21" s="15"/>
      <c r="K21" s="15"/>
      <c r="L21" s="1"/>
      <c r="M21" s="1"/>
      <c r="N21" s="1"/>
      <c r="O21" s="1"/>
      <c r="P21" s="1"/>
      <c r="Q21" s="1"/>
      <c r="R21" s="1"/>
      <c r="S21" s="1"/>
      <c r="T21" s="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"/>
      <c r="AG21" s="15"/>
      <c r="AH21" s="15"/>
      <c r="AI21" s="1"/>
      <c r="AJ21" s="1"/>
      <c r="AK21" s="1"/>
      <c r="AL21" s="1"/>
      <c r="AM21" s="2"/>
      <c r="AN21" s="2"/>
      <c r="AO21" s="2"/>
    </row>
    <row r="22" spans="1:42" x14ac:dyDescent="0.3">
      <c r="A22" s="1"/>
      <c r="B22" s="15" t="s">
        <v>11</v>
      </c>
      <c r="C22" s="15"/>
      <c r="D22" s="15"/>
      <c r="E22" s="15"/>
      <c r="F22" s="1"/>
      <c r="G22" s="1"/>
      <c r="H22" s="1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"/>
      <c r="AG22" s="15"/>
      <c r="AH22" s="15"/>
      <c r="AI22" s="1"/>
      <c r="AJ22" s="1"/>
      <c r="AK22" s="1"/>
      <c r="AL22" s="1"/>
      <c r="AM22" s="2"/>
      <c r="AN22" s="2"/>
      <c r="AO22" s="2"/>
    </row>
    <row r="23" spans="1:42" x14ac:dyDescent="0.3">
      <c r="A23" s="1"/>
      <c r="B23" s="15"/>
      <c r="C23" s="15"/>
      <c r="D23" s="1" t="s">
        <v>12</v>
      </c>
      <c r="E23" s="15"/>
      <c r="F23" s="1"/>
      <c r="G23" s="1"/>
      <c r="H23" s="1"/>
      <c r="I23" s="15"/>
      <c r="J23" s="15"/>
      <c r="K23" s="15"/>
      <c r="L23" s="1"/>
      <c r="M23" s="1"/>
      <c r="N23" s="1"/>
      <c r="O23" s="1"/>
      <c r="P23" s="1"/>
      <c r="Q23" s="1"/>
      <c r="R23" s="1" t="s">
        <v>13</v>
      </c>
      <c r="S23" s="1"/>
      <c r="T23" s="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"/>
      <c r="AG23" s="15"/>
      <c r="AH23" s="15"/>
      <c r="AI23" s="1"/>
      <c r="AK23" s="1"/>
      <c r="AL23" s="1"/>
      <c r="AM23" s="2"/>
      <c r="AN23" s="2"/>
      <c r="AO23" s="2"/>
    </row>
  </sheetData>
  <protectedRanges>
    <protectedRange sqref="B11:B19" name="Диапазон1"/>
  </protectedRanges>
  <sortState ref="B11:B19">
    <sortCondition ref="B11"/>
  </sortState>
  <mergeCells count="33">
    <mergeCell ref="A1:AO1"/>
    <mergeCell ref="A2:AO2"/>
    <mergeCell ref="A3:R3"/>
    <mergeCell ref="A4:R4"/>
    <mergeCell ref="A5:R5"/>
    <mergeCell ref="AM8:AO9"/>
    <mergeCell ref="C9:E9"/>
    <mergeCell ref="F9:H9"/>
    <mergeCell ref="I9:K9"/>
    <mergeCell ref="O9:Q9"/>
    <mergeCell ref="R9:T9"/>
    <mergeCell ref="X9:Z9"/>
    <mergeCell ref="I8:K8"/>
    <mergeCell ref="O8:Q8"/>
    <mergeCell ref="R8:T8"/>
    <mergeCell ref="X8:Z8"/>
    <mergeCell ref="AA8:AC8"/>
    <mergeCell ref="AD8:AF8"/>
    <mergeCell ref="AA9:AC9"/>
    <mergeCell ref="AD9:AF9"/>
    <mergeCell ref="AG9:AI9"/>
    <mergeCell ref="AJ9:AL9"/>
    <mergeCell ref="A20:B20"/>
    <mergeCell ref="A8:A9"/>
    <mergeCell ref="B8:B9"/>
    <mergeCell ref="C8:E8"/>
    <mergeCell ref="F8:H8"/>
    <mergeCell ref="L8:N8"/>
    <mergeCell ref="L9:N9"/>
    <mergeCell ref="U8:W8"/>
    <mergeCell ref="U9:W9"/>
    <mergeCell ref="AG8:AI8"/>
    <mergeCell ref="AJ8:AL8"/>
  </mergeCells>
  <pageMargins left="0.23" right="0.2" top="0.23" bottom="0.22" header="0.22" footer="0.21"/>
  <pageSetup paperSize="9" scale="67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topLeftCell="A16" zoomScale="90" zoomScaleNormal="100" zoomScaleSheetLayoutView="90" workbookViewId="0">
      <selection activeCell="P34" sqref="P34:X39"/>
    </sheetView>
  </sheetViews>
  <sheetFormatPr defaultRowHeight="13.2" x14ac:dyDescent="0.25"/>
  <cols>
    <col min="1" max="1" width="3.44140625" style="244" customWidth="1"/>
    <col min="2" max="2" width="40.33203125" style="245" customWidth="1"/>
    <col min="3" max="3" width="6.5546875" style="244" customWidth="1"/>
    <col min="4" max="4" width="6.33203125" style="244" customWidth="1"/>
    <col min="5" max="5" width="7.44140625" style="244" customWidth="1"/>
    <col min="6" max="6" width="5.6640625" style="244" customWidth="1"/>
    <col min="7" max="7" width="6" style="244" customWidth="1"/>
    <col min="8" max="8" width="6.6640625" style="244" customWidth="1"/>
    <col min="9" max="10" width="6.44140625" style="244" customWidth="1"/>
    <col min="11" max="11" width="6.88671875" style="244" customWidth="1"/>
    <col min="12" max="12" width="6.44140625" style="244" customWidth="1"/>
    <col min="13" max="13" width="6.5546875" style="244" customWidth="1"/>
    <col min="14" max="14" width="7.33203125" style="244" customWidth="1"/>
    <col min="15" max="15" width="6.88671875" style="244" customWidth="1"/>
    <col min="16" max="16" width="6.6640625" style="244" customWidth="1"/>
    <col min="17" max="17" width="7.33203125" style="244" customWidth="1"/>
    <col min="18" max="18" width="6.44140625" style="246" customWidth="1"/>
    <col min="19" max="19" width="6.6640625" style="246" customWidth="1"/>
    <col min="20" max="20" width="7.88671875" style="246" customWidth="1"/>
    <col min="21" max="21" width="7.109375" style="244" customWidth="1"/>
    <col min="22" max="22" width="8.88671875" style="245"/>
    <col min="23" max="23" width="5.6640625" style="245" customWidth="1"/>
    <col min="24" max="247" width="8.88671875" style="245"/>
    <col min="248" max="248" width="3.44140625" style="245" customWidth="1"/>
    <col min="249" max="249" width="37.5546875" style="245" customWidth="1"/>
    <col min="250" max="250" width="4.6640625" style="245" customWidth="1"/>
    <col min="251" max="251" width="4.5546875" style="245" bestFit="1" customWidth="1"/>
    <col min="252" max="252" width="4.5546875" style="245" customWidth="1"/>
    <col min="253" max="254" width="4.6640625" style="245" customWidth="1"/>
    <col min="255" max="255" width="4.5546875" style="245" customWidth="1"/>
    <col min="256" max="256" width="4.6640625" style="245" customWidth="1"/>
    <col min="257" max="257" width="4.5546875" style="245" customWidth="1"/>
    <col min="258" max="258" width="4.44140625" style="245" customWidth="1"/>
    <col min="259" max="261" width="4.6640625" style="245" customWidth="1"/>
    <col min="262" max="262" width="4.88671875" style="245" customWidth="1"/>
    <col min="263" max="263" width="4.6640625" style="245" customWidth="1"/>
    <col min="264" max="264" width="4.33203125" style="245" customWidth="1"/>
    <col min="265" max="266" width="4.6640625" style="245" customWidth="1"/>
    <col min="267" max="267" width="4.44140625" style="245" customWidth="1"/>
    <col min="268" max="269" width="4.6640625" style="245" customWidth="1"/>
    <col min="270" max="270" width="4.5546875" style="245" customWidth="1"/>
    <col min="271" max="272" width="4.6640625" style="245" customWidth="1"/>
    <col min="273" max="273" width="4.5546875" style="245" customWidth="1"/>
    <col min="274" max="275" width="5.33203125" style="245" customWidth="1"/>
    <col min="276" max="277" width="6.33203125" style="245" customWidth="1"/>
    <col min="278" max="503" width="8.88671875" style="245"/>
    <col min="504" max="504" width="3.44140625" style="245" customWidth="1"/>
    <col min="505" max="505" width="37.5546875" style="245" customWidth="1"/>
    <col min="506" max="506" width="4.6640625" style="245" customWidth="1"/>
    <col min="507" max="507" width="4.5546875" style="245" bestFit="1" customWidth="1"/>
    <col min="508" max="508" width="4.5546875" style="245" customWidth="1"/>
    <col min="509" max="510" width="4.6640625" style="245" customWidth="1"/>
    <col min="511" max="511" width="4.5546875" style="245" customWidth="1"/>
    <col min="512" max="512" width="4.6640625" style="245" customWidth="1"/>
    <col min="513" max="513" width="4.5546875" style="245" customWidth="1"/>
    <col min="514" max="514" width="4.44140625" style="245" customWidth="1"/>
    <col min="515" max="517" width="4.6640625" style="245" customWidth="1"/>
    <col min="518" max="518" width="4.88671875" style="245" customWidth="1"/>
    <col min="519" max="519" width="4.6640625" style="245" customWidth="1"/>
    <col min="520" max="520" width="4.33203125" style="245" customWidth="1"/>
    <col min="521" max="522" width="4.6640625" style="245" customWidth="1"/>
    <col min="523" max="523" width="4.44140625" style="245" customWidth="1"/>
    <col min="524" max="525" width="4.6640625" style="245" customWidth="1"/>
    <col min="526" max="526" width="4.5546875" style="245" customWidth="1"/>
    <col min="527" max="528" width="4.6640625" style="245" customWidth="1"/>
    <col min="529" max="529" width="4.5546875" style="245" customWidth="1"/>
    <col min="530" max="531" width="5.33203125" style="245" customWidth="1"/>
    <col min="532" max="533" width="6.33203125" style="245" customWidth="1"/>
    <col min="534" max="759" width="8.88671875" style="245"/>
    <col min="760" max="760" width="3.44140625" style="245" customWidth="1"/>
    <col min="761" max="761" width="37.5546875" style="245" customWidth="1"/>
    <col min="762" max="762" width="4.6640625" style="245" customWidth="1"/>
    <col min="763" max="763" width="4.5546875" style="245" bestFit="1" customWidth="1"/>
    <col min="764" max="764" width="4.5546875" style="245" customWidth="1"/>
    <col min="765" max="766" width="4.6640625" style="245" customWidth="1"/>
    <col min="767" max="767" width="4.5546875" style="245" customWidth="1"/>
    <col min="768" max="768" width="4.6640625" style="245" customWidth="1"/>
    <col min="769" max="769" width="4.5546875" style="245" customWidth="1"/>
    <col min="770" max="770" width="4.44140625" style="245" customWidth="1"/>
    <col min="771" max="773" width="4.6640625" style="245" customWidth="1"/>
    <col min="774" max="774" width="4.88671875" style="245" customWidth="1"/>
    <col min="775" max="775" width="4.6640625" style="245" customWidth="1"/>
    <col min="776" max="776" width="4.33203125" style="245" customWidth="1"/>
    <col min="777" max="778" width="4.6640625" style="245" customWidth="1"/>
    <col min="779" max="779" width="4.44140625" style="245" customWidth="1"/>
    <col min="780" max="781" width="4.6640625" style="245" customWidth="1"/>
    <col min="782" max="782" width="4.5546875" style="245" customWidth="1"/>
    <col min="783" max="784" width="4.6640625" style="245" customWidth="1"/>
    <col min="785" max="785" width="4.5546875" style="245" customWidth="1"/>
    <col min="786" max="787" width="5.33203125" style="245" customWidth="1"/>
    <col min="788" max="789" width="6.33203125" style="245" customWidth="1"/>
    <col min="790" max="1015" width="8.88671875" style="245"/>
    <col min="1016" max="1016" width="3.44140625" style="245" customWidth="1"/>
    <col min="1017" max="1017" width="37.5546875" style="245" customWidth="1"/>
    <col min="1018" max="1018" width="4.6640625" style="245" customWidth="1"/>
    <col min="1019" max="1019" width="4.5546875" style="245" bestFit="1" customWidth="1"/>
    <col min="1020" max="1020" width="4.5546875" style="245" customWidth="1"/>
    <col min="1021" max="1022" width="4.6640625" style="245" customWidth="1"/>
    <col min="1023" max="1023" width="4.5546875" style="245" customWidth="1"/>
    <col min="1024" max="1024" width="4.6640625" style="245" customWidth="1"/>
    <col min="1025" max="1025" width="4.5546875" style="245" customWidth="1"/>
    <col min="1026" max="1026" width="4.44140625" style="245" customWidth="1"/>
    <col min="1027" max="1029" width="4.6640625" style="245" customWidth="1"/>
    <col min="1030" max="1030" width="4.88671875" style="245" customWidth="1"/>
    <col min="1031" max="1031" width="4.6640625" style="245" customWidth="1"/>
    <col min="1032" max="1032" width="4.33203125" style="245" customWidth="1"/>
    <col min="1033" max="1034" width="4.6640625" style="245" customWidth="1"/>
    <col min="1035" max="1035" width="4.44140625" style="245" customWidth="1"/>
    <col min="1036" max="1037" width="4.6640625" style="245" customWidth="1"/>
    <col min="1038" max="1038" width="4.5546875" style="245" customWidth="1"/>
    <col min="1039" max="1040" width="4.6640625" style="245" customWidth="1"/>
    <col min="1041" max="1041" width="4.5546875" style="245" customWidth="1"/>
    <col min="1042" max="1043" width="5.33203125" style="245" customWidth="1"/>
    <col min="1044" max="1045" width="6.33203125" style="245" customWidth="1"/>
    <col min="1046" max="1271" width="8.88671875" style="245"/>
    <col min="1272" max="1272" width="3.44140625" style="245" customWidth="1"/>
    <col min="1273" max="1273" width="37.5546875" style="245" customWidth="1"/>
    <col min="1274" max="1274" width="4.6640625" style="245" customWidth="1"/>
    <col min="1275" max="1275" width="4.5546875" style="245" bestFit="1" customWidth="1"/>
    <col min="1276" max="1276" width="4.5546875" style="245" customWidth="1"/>
    <col min="1277" max="1278" width="4.6640625" style="245" customWidth="1"/>
    <col min="1279" max="1279" width="4.5546875" style="245" customWidth="1"/>
    <col min="1280" max="1280" width="4.6640625" style="245" customWidth="1"/>
    <col min="1281" max="1281" width="4.5546875" style="245" customWidth="1"/>
    <col min="1282" max="1282" width="4.44140625" style="245" customWidth="1"/>
    <col min="1283" max="1285" width="4.6640625" style="245" customWidth="1"/>
    <col min="1286" max="1286" width="4.88671875" style="245" customWidth="1"/>
    <col min="1287" max="1287" width="4.6640625" style="245" customWidth="1"/>
    <col min="1288" max="1288" width="4.33203125" style="245" customWidth="1"/>
    <col min="1289" max="1290" width="4.6640625" style="245" customWidth="1"/>
    <col min="1291" max="1291" width="4.44140625" style="245" customWidth="1"/>
    <col min="1292" max="1293" width="4.6640625" style="245" customWidth="1"/>
    <col min="1294" max="1294" width="4.5546875" style="245" customWidth="1"/>
    <col min="1295" max="1296" width="4.6640625" style="245" customWidth="1"/>
    <col min="1297" max="1297" width="4.5546875" style="245" customWidth="1"/>
    <col min="1298" max="1299" width="5.33203125" style="245" customWidth="1"/>
    <col min="1300" max="1301" width="6.33203125" style="245" customWidth="1"/>
    <col min="1302" max="1527" width="8.88671875" style="245"/>
    <col min="1528" max="1528" width="3.44140625" style="245" customWidth="1"/>
    <col min="1529" max="1529" width="37.5546875" style="245" customWidth="1"/>
    <col min="1530" max="1530" width="4.6640625" style="245" customWidth="1"/>
    <col min="1531" max="1531" width="4.5546875" style="245" bestFit="1" customWidth="1"/>
    <col min="1532" max="1532" width="4.5546875" style="245" customWidth="1"/>
    <col min="1533" max="1534" width="4.6640625" style="245" customWidth="1"/>
    <col min="1535" max="1535" width="4.5546875" style="245" customWidth="1"/>
    <col min="1536" max="1536" width="4.6640625" style="245" customWidth="1"/>
    <col min="1537" max="1537" width="4.5546875" style="245" customWidth="1"/>
    <col min="1538" max="1538" width="4.44140625" style="245" customWidth="1"/>
    <col min="1539" max="1541" width="4.6640625" style="245" customWidth="1"/>
    <col min="1542" max="1542" width="4.88671875" style="245" customWidth="1"/>
    <col min="1543" max="1543" width="4.6640625" style="245" customWidth="1"/>
    <col min="1544" max="1544" width="4.33203125" style="245" customWidth="1"/>
    <col min="1545" max="1546" width="4.6640625" style="245" customWidth="1"/>
    <col min="1547" max="1547" width="4.44140625" style="245" customWidth="1"/>
    <col min="1548" max="1549" width="4.6640625" style="245" customWidth="1"/>
    <col min="1550" max="1550" width="4.5546875" style="245" customWidth="1"/>
    <col min="1551" max="1552" width="4.6640625" style="245" customWidth="1"/>
    <col min="1553" max="1553" width="4.5546875" style="245" customWidth="1"/>
    <col min="1554" max="1555" width="5.33203125" style="245" customWidth="1"/>
    <col min="1556" max="1557" width="6.33203125" style="245" customWidth="1"/>
    <col min="1558" max="1783" width="8.88671875" style="245"/>
    <col min="1784" max="1784" width="3.44140625" style="245" customWidth="1"/>
    <col min="1785" max="1785" width="37.5546875" style="245" customWidth="1"/>
    <col min="1786" max="1786" width="4.6640625" style="245" customWidth="1"/>
    <col min="1787" max="1787" width="4.5546875" style="245" bestFit="1" customWidth="1"/>
    <col min="1788" max="1788" width="4.5546875" style="245" customWidth="1"/>
    <col min="1789" max="1790" width="4.6640625" style="245" customWidth="1"/>
    <col min="1791" max="1791" width="4.5546875" style="245" customWidth="1"/>
    <col min="1792" max="1792" width="4.6640625" style="245" customWidth="1"/>
    <col min="1793" max="1793" width="4.5546875" style="245" customWidth="1"/>
    <col min="1794" max="1794" width="4.44140625" style="245" customWidth="1"/>
    <col min="1795" max="1797" width="4.6640625" style="245" customWidth="1"/>
    <col min="1798" max="1798" width="4.88671875" style="245" customWidth="1"/>
    <col min="1799" max="1799" width="4.6640625" style="245" customWidth="1"/>
    <col min="1800" max="1800" width="4.33203125" style="245" customWidth="1"/>
    <col min="1801" max="1802" width="4.6640625" style="245" customWidth="1"/>
    <col min="1803" max="1803" width="4.44140625" style="245" customWidth="1"/>
    <col min="1804" max="1805" width="4.6640625" style="245" customWidth="1"/>
    <col min="1806" max="1806" width="4.5546875" style="245" customWidth="1"/>
    <col min="1807" max="1808" width="4.6640625" style="245" customWidth="1"/>
    <col min="1809" max="1809" width="4.5546875" style="245" customWidth="1"/>
    <col min="1810" max="1811" width="5.33203125" style="245" customWidth="1"/>
    <col min="1812" max="1813" width="6.33203125" style="245" customWidth="1"/>
    <col min="1814" max="2039" width="8.88671875" style="245"/>
    <col min="2040" max="2040" width="3.44140625" style="245" customWidth="1"/>
    <col min="2041" max="2041" width="37.5546875" style="245" customWidth="1"/>
    <col min="2042" max="2042" width="4.6640625" style="245" customWidth="1"/>
    <col min="2043" max="2043" width="4.5546875" style="245" bestFit="1" customWidth="1"/>
    <col min="2044" max="2044" width="4.5546875" style="245" customWidth="1"/>
    <col min="2045" max="2046" width="4.6640625" style="245" customWidth="1"/>
    <col min="2047" max="2047" width="4.5546875" style="245" customWidth="1"/>
    <col min="2048" max="2048" width="4.6640625" style="245" customWidth="1"/>
    <col min="2049" max="2049" width="4.5546875" style="245" customWidth="1"/>
    <col min="2050" max="2050" width="4.44140625" style="245" customWidth="1"/>
    <col min="2051" max="2053" width="4.6640625" style="245" customWidth="1"/>
    <col min="2054" max="2054" width="4.88671875" style="245" customWidth="1"/>
    <col min="2055" max="2055" width="4.6640625" style="245" customWidth="1"/>
    <col min="2056" max="2056" width="4.33203125" style="245" customWidth="1"/>
    <col min="2057" max="2058" width="4.6640625" style="245" customWidth="1"/>
    <col min="2059" max="2059" width="4.44140625" style="245" customWidth="1"/>
    <col min="2060" max="2061" width="4.6640625" style="245" customWidth="1"/>
    <col min="2062" max="2062" width="4.5546875" style="245" customWidth="1"/>
    <col min="2063" max="2064" width="4.6640625" style="245" customWidth="1"/>
    <col min="2065" max="2065" width="4.5546875" style="245" customWidth="1"/>
    <col min="2066" max="2067" width="5.33203125" style="245" customWidth="1"/>
    <col min="2068" max="2069" width="6.33203125" style="245" customWidth="1"/>
    <col min="2070" max="2295" width="8.88671875" style="245"/>
    <col min="2296" max="2296" width="3.44140625" style="245" customWidth="1"/>
    <col min="2297" max="2297" width="37.5546875" style="245" customWidth="1"/>
    <col min="2298" max="2298" width="4.6640625" style="245" customWidth="1"/>
    <col min="2299" max="2299" width="4.5546875" style="245" bestFit="1" customWidth="1"/>
    <col min="2300" max="2300" width="4.5546875" style="245" customWidth="1"/>
    <col min="2301" max="2302" width="4.6640625" style="245" customWidth="1"/>
    <col min="2303" max="2303" width="4.5546875" style="245" customWidth="1"/>
    <col min="2304" max="2304" width="4.6640625" style="245" customWidth="1"/>
    <col min="2305" max="2305" width="4.5546875" style="245" customWidth="1"/>
    <col min="2306" max="2306" width="4.44140625" style="245" customWidth="1"/>
    <col min="2307" max="2309" width="4.6640625" style="245" customWidth="1"/>
    <col min="2310" max="2310" width="4.88671875" style="245" customWidth="1"/>
    <col min="2311" max="2311" width="4.6640625" style="245" customWidth="1"/>
    <col min="2312" max="2312" width="4.33203125" style="245" customWidth="1"/>
    <col min="2313" max="2314" width="4.6640625" style="245" customWidth="1"/>
    <col min="2315" max="2315" width="4.44140625" style="245" customWidth="1"/>
    <col min="2316" max="2317" width="4.6640625" style="245" customWidth="1"/>
    <col min="2318" max="2318" width="4.5546875" style="245" customWidth="1"/>
    <col min="2319" max="2320" width="4.6640625" style="245" customWidth="1"/>
    <col min="2321" max="2321" width="4.5546875" style="245" customWidth="1"/>
    <col min="2322" max="2323" width="5.33203125" style="245" customWidth="1"/>
    <col min="2324" max="2325" width="6.33203125" style="245" customWidth="1"/>
    <col min="2326" max="2551" width="8.88671875" style="245"/>
    <col min="2552" max="2552" width="3.44140625" style="245" customWidth="1"/>
    <col min="2553" max="2553" width="37.5546875" style="245" customWidth="1"/>
    <col min="2554" max="2554" width="4.6640625" style="245" customWidth="1"/>
    <col min="2555" max="2555" width="4.5546875" style="245" bestFit="1" customWidth="1"/>
    <col min="2556" max="2556" width="4.5546875" style="245" customWidth="1"/>
    <col min="2557" max="2558" width="4.6640625" style="245" customWidth="1"/>
    <col min="2559" max="2559" width="4.5546875" style="245" customWidth="1"/>
    <col min="2560" max="2560" width="4.6640625" style="245" customWidth="1"/>
    <col min="2561" max="2561" width="4.5546875" style="245" customWidth="1"/>
    <col min="2562" max="2562" width="4.44140625" style="245" customWidth="1"/>
    <col min="2563" max="2565" width="4.6640625" style="245" customWidth="1"/>
    <col min="2566" max="2566" width="4.88671875" style="245" customWidth="1"/>
    <col min="2567" max="2567" width="4.6640625" style="245" customWidth="1"/>
    <col min="2568" max="2568" width="4.33203125" style="245" customWidth="1"/>
    <col min="2569" max="2570" width="4.6640625" style="245" customWidth="1"/>
    <col min="2571" max="2571" width="4.44140625" style="245" customWidth="1"/>
    <col min="2572" max="2573" width="4.6640625" style="245" customWidth="1"/>
    <col min="2574" max="2574" width="4.5546875" style="245" customWidth="1"/>
    <col min="2575" max="2576" width="4.6640625" style="245" customWidth="1"/>
    <col min="2577" max="2577" width="4.5546875" style="245" customWidth="1"/>
    <col min="2578" max="2579" width="5.33203125" style="245" customWidth="1"/>
    <col min="2580" max="2581" width="6.33203125" style="245" customWidth="1"/>
    <col min="2582" max="2807" width="8.88671875" style="245"/>
    <col min="2808" max="2808" width="3.44140625" style="245" customWidth="1"/>
    <col min="2809" max="2809" width="37.5546875" style="245" customWidth="1"/>
    <col min="2810" max="2810" width="4.6640625" style="245" customWidth="1"/>
    <col min="2811" max="2811" width="4.5546875" style="245" bestFit="1" customWidth="1"/>
    <col min="2812" max="2812" width="4.5546875" style="245" customWidth="1"/>
    <col min="2813" max="2814" width="4.6640625" style="245" customWidth="1"/>
    <col min="2815" max="2815" width="4.5546875" style="245" customWidth="1"/>
    <col min="2816" max="2816" width="4.6640625" style="245" customWidth="1"/>
    <col min="2817" max="2817" width="4.5546875" style="245" customWidth="1"/>
    <col min="2818" max="2818" width="4.44140625" style="245" customWidth="1"/>
    <col min="2819" max="2821" width="4.6640625" style="245" customWidth="1"/>
    <col min="2822" max="2822" width="4.88671875" style="245" customWidth="1"/>
    <col min="2823" max="2823" width="4.6640625" style="245" customWidth="1"/>
    <col min="2824" max="2824" width="4.33203125" style="245" customWidth="1"/>
    <col min="2825" max="2826" width="4.6640625" style="245" customWidth="1"/>
    <col min="2827" max="2827" width="4.44140625" style="245" customWidth="1"/>
    <col min="2828" max="2829" width="4.6640625" style="245" customWidth="1"/>
    <col min="2830" max="2830" width="4.5546875" style="245" customWidth="1"/>
    <col min="2831" max="2832" width="4.6640625" style="245" customWidth="1"/>
    <col min="2833" max="2833" width="4.5546875" style="245" customWidth="1"/>
    <col min="2834" max="2835" width="5.33203125" style="245" customWidth="1"/>
    <col min="2836" max="2837" width="6.33203125" style="245" customWidth="1"/>
    <col min="2838" max="3063" width="8.88671875" style="245"/>
    <col min="3064" max="3064" width="3.44140625" style="245" customWidth="1"/>
    <col min="3065" max="3065" width="37.5546875" style="245" customWidth="1"/>
    <col min="3066" max="3066" width="4.6640625" style="245" customWidth="1"/>
    <col min="3067" max="3067" width="4.5546875" style="245" bestFit="1" customWidth="1"/>
    <col min="3068" max="3068" width="4.5546875" style="245" customWidth="1"/>
    <col min="3069" max="3070" width="4.6640625" style="245" customWidth="1"/>
    <col min="3071" max="3071" width="4.5546875" style="245" customWidth="1"/>
    <col min="3072" max="3072" width="4.6640625" style="245" customWidth="1"/>
    <col min="3073" max="3073" width="4.5546875" style="245" customWidth="1"/>
    <col min="3074" max="3074" width="4.44140625" style="245" customWidth="1"/>
    <col min="3075" max="3077" width="4.6640625" style="245" customWidth="1"/>
    <col min="3078" max="3078" width="4.88671875" style="245" customWidth="1"/>
    <col min="3079" max="3079" width="4.6640625" style="245" customWidth="1"/>
    <col min="3080" max="3080" width="4.33203125" style="245" customWidth="1"/>
    <col min="3081" max="3082" width="4.6640625" style="245" customWidth="1"/>
    <col min="3083" max="3083" width="4.44140625" style="245" customWidth="1"/>
    <col min="3084" max="3085" width="4.6640625" style="245" customWidth="1"/>
    <col min="3086" max="3086" width="4.5546875" style="245" customWidth="1"/>
    <col min="3087" max="3088" width="4.6640625" style="245" customWidth="1"/>
    <col min="3089" max="3089" width="4.5546875" style="245" customWidth="1"/>
    <col min="3090" max="3091" width="5.33203125" style="245" customWidth="1"/>
    <col min="3092" max="3093" width="6.33203125" style="245" customWidth="1"/>
    <col min="3094" max="3319" width="8.88671875" style="245"/>
    <col min="3320" max="3320" width="3.44140625" style="245" customWidth="1"/>
    <col min="3321" max="3321" width="37.5546875" style="245" customWidth="1"/>
    <col min="3322" max="3322" width="4.6640625" style="245" customWidth="1"/>
    <col min="3323" max="3323" width="4.5546875" style="245" bestFit="1" customWidth="1"/>
    <col min="3324" max="3324" width="4.5546875" style="245" customWidth="1"/>
    <col min="3325" max="3326" width="4.6640625" style="245" customWidth="1"/>
    <col min="3327" max="3327" width="4.5546875" style="245" customWidth="1"/>
    <col min="3328" max="3328" width="4.6640625" style="245" customWidth="1"/>
    <col min="3329" max="3329" width="4.5546875" style="245" customWidth="1"/>
    <col min="3330" max="3330" width="4.44140625" style="245" customWidth="1"/>
    <col min="3331" max="3333" width="4.6640625" style="245" customWidth="1"/>
    <col min="3334" max="3334" width="4.88671875" style="245" customWidth="1"/>
    <col min="3335" max="3335" width="4.6640625" style="245" customWidth="1"/>
    <col min="3336" max="3336" width="4.33203125" style="245" customWidth="1"/>
    <col min="3337" max="3338" width="4.6640625" style="245" customWidth="1"/>
    <col min="3339" max="3339" width="4.44140625" style="245" customWidth="1"/>
    <col min="3340" max="3341" width="4.6640625" style="245" customWidth="1"/>
    <col min="3342" max="3342" width="4.5546875" style="245" customWidth="1"/>
    <col min="3343" max="3344" width="4.6640625" style="245" customWidth="1"/>
    <col min="3345" max="3345" width="4.5546875" style="245" customWidth="1"/>
    <col min="3346" max="3347" width="5.33203125" style="245" customWidth="1"/>
    <col min="3348" max="3349" width="6.33203125" style="245" customWidth="1"/>
    <col min="3350" max="3575" width="8.88671875" style="245"/>
    <col min="3576" max="3576" width="3.44140625" style="245" customWidth="1"/>
    <col min="3577" max="3577" width="37.5546875" style="245" customWidth="1"/>
    <col min="3578" max="3578" width="4.6640625" style="245" customWidth="1"/>
    <col min="3579" max="3579" width="4.5546875" style="245" bestFit="1" customWidth="1"/>
    <col min="3580" max="3580" width="4.5546875" style="245" customWidth="1"/>
    <col min="3581" max="3582" width="4.6640625" style="245" customWidth="1"/>
    <col min="3583" max="3583" width="4.5546875" style="245" customWidth="1"/>
    <col min="3584" max="3584" width="4.6640625" style="245" customWidth="1"/>
    <col min="3585" max="3585" width="4.5546875" style="245" customWidth="1"/>
    <col min="3586" max="3586" width="4.44140625" style="245" customWidth="1"/>
    <col min="3587" max="3589" width="4.6640625" style="245" customWidth="1"/>
    <col min="3590" max="3590" width="4.88671875" style="245" customWidth="1"/>
    <col min="3591" max="3591" width="4.6640625" style="245" customWidth="1"/>
    <col min="3592" max="3592" width="4.33203125" style="245" customWidth="1"/>
    <col min="3593" max="3594" width="4.6640625" style="245" customWidth="1"/>
    <col min="3595" max="3595" width="4.44140625" style="245" customWidth="1"/>
    <col min="3596" max="3597" width="4.6640625" style="245" customWidth="1"/>
    <col min="3598" max="3598" width="4.5546875" style="245" customWidth="1"/>
    <col min="3599" max="3600" width="4.6640625" style="245" customWidth="1"/>
    <col min="3601" max="3601" width="4.5546875" style="245" customWidth="1"/>
    <col min="3602" max="3603" width="5.33203125" style="245" customWidth="1"/>
    <col min="3604" max="3605" width="6.33203125" style="245" customWidth="1"/>
    <col min="3606" max="3831" width="8.88671875" style="245"/>
    <col min="3832" max="3832" width="3.44140625" style="245" customWidth="1"/>
    <col min="3833" max="3833" width="37.5546875" style="245" customWidth="1"/>
    <col min="3834" max="3834" width="4.6640625" style="245" customWidth="1"/>
    <col min="3835" max="3835" width="4.5546875" style="245" bestFit="1" customWidth="1"/>
    <col min="3836" max="3836" width="4.5546875" style="245" customWidth="1"/>
    <col min="3837" max="3838" width="4.6640625" style="245" customWidth="1"/>
    <col min="3839" max="3839" width="4.5546875" style="245" customWidth="1"/>
    <col min="3840" max="3840" width="4.6640625" style="245" customWidth="1"/>
    <col min="3841" max="3841" width="4.5546875" style="245" customWidth="1"/>
    <col min="3842" max="3842" width="4.44140625" style="245" customWidth="1"/>
    <col min="3843" max="3845" width="4.6640625" style="245" customWidth="1"/>
    <col min="3846" max="3846" width="4.88671875" style="245" customWidth="1"/>
    <col min="3847" max="3847" width="4.6640625" style="245" customWidth="1"/>
    <col min="3848" max="3848" width="4.33203125" style="245" customWidth="1"/>
    <col min="3849" max="3850" width="4.6640625" style="245" customWidth="1"/>
    <col min="3851" max="3851" width="4.44140625" style="245" customWidth="1"/>
    <col min="3852" max="3853" width="4.6640625" style="245" customWidth="1"/>
    <col min="3854" max="3854" width="4.5546875" style="245" customWidth="1"/>
    <col min="3855" max="3856" width="4.6640625" style="245" customWidth="1"/>
    <col min="3857" max="3857" width="4.5546875" style="245" customWidth="1"/>
    <col min="3858" max="3859" width="5.33203125" style="245" customWidth="1"/>
    <col min="3860" max="3861" width="6.33203125" style="245" customWidth="1"/>
    <col min="3862" max="4087" width="8.88671875" style="245"/>
    <col min="4088" max="4088" width="3.44140625" style="245" customWidth="1"/>
    <col min="4089" max="4089" width="37.5546875" style="245" customWidth="1"/>
    <col min="4090" max="4090" width="4.6640625" style="245" customWidth="1"/>
    <col min="4091" max="4091" width="4.5546875" style="245" bestFit="1" customWidth="1"/>
    <col min="4092" max="4092" width="4.5546875" style="245" customWidth="1"/>
    <col min="4093" max="4094" width="4.6640625" style="245" customWidth="1"/>
    <col min="4095" max="4095" width="4.5546875" style="245" customWidth="1"/>
    <col min="4096" max="4096" width="4.6640625" style="245" customWidth="1"/>
    <col min="4097" max="4097" width="4.5546875" style="245" customWidth="1"/>
    <col min="4098" max="4098" width="4.44140625" style="245" customWidth="1"/>
    <col min="4099" max="4101" width="4.6640625" style="245" customWidth="1"/>
    <col min="4102" max="4102" width="4.88671875" style="245" customWidth="1"/>
    <col min="4103" max="4103" width="4.6640625" style="245" customWidth="1"/>
    <col min="4104" max="4104" width="4.33203125" style="245" customWidth="1"/>
    <col min="4105" max="4106" width="4.6640625" style="245" customWidth="1"/>
    <col min="4107" max="4107" width="4.44140625" style="245" customWidth="1"/>
    <col min="4108" max="4109" width="4.6640625" style="245" customWidth="1"/>
    <col min="4110" max="4110" width="4.5546875" style="245" customWidth="1"/>
    <col min="4111" max="4112" width="4.6640625" style="245" customWidth="1"/>
    <col min="4113" max="4113" width="4.5546875" style="245" customWidth="1"/>
    <col min="4114" max="4115" width="5.33203125" style="245" customWidth="1"/>
    <col min="4116" max="4117" width="6.33203125" style="245" customWidth="1"/>
    <col min="4118" max="4343" width="8.88671875" style="245"/>
    <col min="4344" max="4344" width="3.44140625" style="245" customWidth="1"/>
    <col min="4345" max="4345" width="37.5546875" style="245" customWidth="1"/>
    <col min="4346" max="4346" width="4.6640625" style="245" customWidth="1"/>
    <col min="4347" max="4347" width="4.5546875" style="245" bestFit="1" customWidth="1"/>
    <col min="4348" max="4348" width="4.5546875" style="245" customWidth="1"/>
    <col min="4349" max="4350" width="4.6640625" style="245" customWidth="1"/>
    <col min="4351" max="4351" width="4.5546875" style="245" customWidth="1"/>
    <col min="4352" max="4352" width="4.6640625" style="245" customWidth="1"/>
    <col min="4353" max="4353" width="4.5546875" style="245" customWidth="1"/>
    <col min="4354" max="4354" width="4.44140625" style="245" customWidth="1"/>
    <col min="4355" max="4357" width="4.6640625" style="245" customWidth="1"/>
    <col min="4358" max="4358" width="4.88671875" style="245" customWidth="1"/>
    <col min="4359" max="4359" width="4.6640625" style="245" customWidth="1"/>
    <col min="4360" max="4360" width="4.33203125" style="245" customWidth="1"/>
    <col min="4361" max="4362" width="4.6640625" style="245" customWidth="1"/>
    <col min="4363" max="4363" width="4.44140625" style="245" customWidth="1"/>
    <col min="4364" max="4365" width="4.6640625" style="245" customWidth="1"/>
    <col min="4366" max="4366" width="4.5546875" style="245" customWidth="1"/>
    <col min="4367" max="4368" width="4.6640625" style="245" customWidth="1"/>
    <col min="4369" max="4369" width="4.5546875" style="245" customWidth="1"/>
    <col min="4370" max="4371" width="5.33203125" style="245" customWidth="1"/>
    <col min="4372" max="4373" width="6.33203125" style="245" customWidth="1"/>
    <col min="4374" max="4599" width="8.88671875" style="245"/>
    <col min="4600" max="4600" width="3.44140625" style="245" customWidth="1"/>
    <col min="4601" max="4601" width="37.5546875" style="245" customWidth="1"/>
    <col min="4602" max="4602" width="4.6640625" style="245" customWidth="1"/>
    <col min="4603" max="4603" width="4.5546875" style="245" bestFit="1" customWidth="1"/>
    <col min="4604" max="4604" width="4.5546875" style="245" customWidth="1"/>
    <col min="4605" max="4606" width="4.6640625" style="245" customWidth="1"/>
    <col min="4607" max="4607" width="4.5546875" style="245" customWidth="1"/>
    <col min="4608" max="4608" width="4.6640625" style="245" customWidth="1"/>
    <col min="4609" max="4609" width="4.5546875" style="245" customWidth="1"/>
    <col min="4610" max="4610" width="4.44140625" style="245" customWidth="1"/>
    <col min="4611" max="4613" width="4.6640625" style="245" customWidth="1"/>
    <col min="4614" max="4614" width="4.88671875" style="245" customWidth="1"/>
    <col min="4615" max="4615" width="4.6640625" style="245" customWidth="1"/>
    <col min="4616" max="4616" width="4.33203125" style="245" customWidth="1"/>
    <col min="4617" max="4618" width="4.6640625" style="245" customWidth="1"/>
    <col min="4619" max="4619" width="4.44140625" style="245" customWidth="1"/>
    <col min="4620" max="4621" width="4.6640625" style="245" customWidth="1"/>
    <col min="4622" max="4622" width="4.5546875" style="245" customWidth="1"/>
    <col min="4623" max="4624" width="4.6640625" style="245" customWidth="1"/>
    <col min="4625" max="4625" width="4.5546875" style="245" customWidth="1"/>
    <col min="4626" max="4627" width="5.33203125" style="245" customWidth="1"/>
    <col min="4628" max="4629" width="6.33203125" style="245" customWidth="1"/>
    <col min="4630" max="4855" width="8.88671875" style="245"/>
    <col min="4856" max="4856" width="3.44140625" style="245" customWidth="1"/>
    <col min="4857" max="4857" width="37.5546875" style="245" customWidth="1"/>
    <col min="4858" max="4858" width="4.6640625" style="245" customWidth="1"/>
    <col min="4859" max="4859" width="4.5546875" style="245" bestFit="1" customWidth="1"/>
    <col min="4860" max="4860" width="4.5546875" style="245" customWidth="1"/>
    <col min="4861" max="4862" width="4.6640625" style="245" customWidth="1"/>
    <col min="4863" max="4863" width="4.5546875" style="245" customWidth="1"/>
    <col min="4864" max="4864" width="4.6640625" style="245" customWidth="1"/>
    <col min="4865" max="4865" width="4.5546875" style="245" customWidth="1"/>
    <col min="4866" max="4866" width="4.44140625" style="245" customWidth="1"/>
    <col min="4867" max="4869" width="4.6640625" style="245" customWidth="1"/>
    <col min="4870" max="4870" width="4.88671875" style="245" customWidth="1"/>
    <col min="4871" max="4871" width="4.6640625" style="245" customWidth="1"/>
    <col min="4872" max="4872" width="4.33203125" style="245" customWidth="1"/>
    <col min="4873" max="4874" width="4.6640625" style="245" customWidth="1"/>
    <col min="4875" max="4875" width="4.44140625" style="245" customWidth="1"/>
    <col min="4876" max="4877" width="4.6640625" style="245" customWidth="1"/>
    <col min="4878" max="4878" width="4.5546875" style="245" customWidth="1"/>
    <col min="4879" max="4880" width="4.6640625" style="245" customWidth="1"/>
    <col min="4881" max="4881" width="4.5546875" style="245" customWidth="1"/>
    <col min="4882" max="4883" width="5.33203125" style="245" customWidth="1"/>
    <col min="4884" max="4885" width="6.33203125" style="245" customWidth="1"/>
    <col min="4886" max="5111" width="8.88671875" style="245"/>
    <col min="5112" max="5112" width="3.44140625" style="245" customWidth="1"/>
    <col min="5113" max="5113" width="37.5546875" style="245" customWidth="1"/>
    <col min="5114" max="5114" width="4.6640625" style="245" customWidth="1"/>
    <col min="5115" max="5115" width="4.5546875" style="245" bestFit="1" customWidth="1"/>
    <col min="5116" max="5116" width="4.5546875" style="245" customWidth="1"/>
    <col min="5117" max="5118" width="4.6640625" style="245" customWidth="1"/>
    <col min="5119" max="5119" width="4.5546875" style="245" customWidth="1"/>
    <col min="5120" max="5120" width="4.6640625" style="245" customWidth="1"/>
    <col min="5121" max="5121" width="4.5546875" style="245" customWidth="1"/>
    <col min="5122" max="5122" width="4.44140625" style="245" customWidth="1"/>
    <col min="5123" max="5125" width="4.6640625" style="245" customWidth="1"/>
    <col min="5126" max="5126" width="4.88671875" style="245" customWidth="1"/>
    <col min="5127" max="5127" width="4.6640625" style="245" customWidth="1"/>
    <col min="5128" max="5128" width="4.33203125" style="245" customWidth="1"/>
    <col min="5129" max="5130" width="4.6640625" style="245" customWidth="1"/>
    <col min="5131" max="5131" width="4.44140625" style="245" customWidth="1"/>
    <col min="5132" max="5133" width="4.6640625" style="245" customWidth="1"/>
    <col min="5134" max="5134" width="4.5546875" style="245" customWidth="1"/>
    <col min="5135" max="5136" width="4.6640625" style="245" customWidth="1"/>
    <col min="5137" max="5137" width="4.5546875" style="245" customWidth="1"/>
    <col min="5138" max="5139" width="5.33203125" style="245" customWidth="1"/>
    <col min="5140" max="5141" width="6.33203125" style="245" customWidth="1"/>
    <col min="5142" max="5367" width="8.88671875" style="245"/>
    <col min="5368" max="5368" width="3.44140625" style="245" customWidth="1"/>
    <col min="5369" max="5369" width="37.5546875" style="245" customWidth="1"/>
    <col min="5370" max="5370" width="4.6640625" style="245" customWidth="1"/>
    <col min="5371" max="5371" width="4.5546875" style="245" bestFit="1" customWidth="1"/>
    <col min="5372" max="5372" width="4.5546875" style="245" customWidth="1"/>
    <col min="5373" max="5374" width="4.6640625" style="245" customWidth="1"/>
    <col min="5375" max="5375" width="4.5546875" style="245" customWidth="1"/>
    <col min="5376" max="5376" width="4.6640625" style="245" customWidth="1"/>
    <col min="5377" max="5377" width="4.5546875" style="245" customWidth="1"/>
    <col min="5378" max="5378" width="4.44140625" style="245" customWidth="1"/>
    <col min="5379" max="5381" width="4.6640625" style="245" customWidth="1"/>
    <col min="5382" max="5382" width="4.88671875" style="245" customWidth="1"/>
    <col min="5383" max="5383" width="4.6640625" style="245" customWidth="1"/>
    <col min="5384" max="5384" width="4.33203125" style="245" customWidth="1"/>
    <col min="5385" max="5386" width="4.6640625" style="245" customWidth="1"/>
    <col min="5387" max="5387" width="4.44140625" style="245" customWidth="1"/>
    <col min="5388" max="5389" width="4.6640625" style="245" customWidth="1"/>
    <col min="5390" max="5390" width="4.5546875" style="245" customWidth="1"/>
    <col min="5391" max="5392" width="4.6640625" style="245" customWidth="1"/>
    <col min="5393" max="5393" width="4.5546875" style="245" customWidth="1"/>
    <col min="5394" max="5395" width="5.33203125" style="245" customWidth="1"/>
    <col min="5396" max="5397" width="6.33203125" style="245" customWidth="1"/>
    <col min="5398" max="5623" width="8.88671875" style="245"/>
    <col min="5624" max="5624" width="3.44140625" style="245" customWidth="1"/>
    <col min="5625" max="5625" width="37.5546875" style="245" customWidth="1"/>
    <col min="5626" max="5626" width="4.6640625" style="245" customWidth="1"/>
    <col min="5627" max="5627" width="4.5546875" style="245" bestFit="1" customWidth="1"/>
    <col min="5628" max="5628" width="4.5546875" style="245" customWidth="1"/>
    <col min="5629" max="5630" width="4.6640625" style="245" customWidth="1"/>
    <col min="5631" max="5631" width="4.5546875" style="245" customWidth="1"/>
    <col min="5632" max="5632" width="4.6640625" style="245" customWidth="1"/>
    <col min="5633" max="5633" width="4.5546875" style="245" customWidth="1"/>
    <col min="5634" max="5634" width="4.44140625" style="245" customWidth="1"/>
    <col min="5635" max="5637" width="4.6640625" style="245" customWidth="1"/>
    <col min="5638" max="5638" width="4.88671875" style="245" customWidth="1"/>
    <col min="5639" max="5639" width="4.6640625" style="245" customWidth="1"/>
    <col min="5640" max="5640" width="4.33203125" style="245" customWidth="1"/>
    <col min="5641" max="5642" width="4.6640625" style="245" customWidth="1"/>
    <col min="5643" max="5643" width="4.44140625" style="245" customWidth="1"/>
    <col min="5644" max="5645" width="4.6640625" style="245" customWidth="1"/>
    <col min="5646" max="5646" width="4.5546875" style="245" customWidth="1"/>
    <col min="5647" max="5648" width="4.6640625" style="245" customWidth="1"/>
    <col min="5649" max="5649" width="4.5546875" style="245" customWidth="1"/>
    <col min="5650" max="5651" width="5.33203125" style="245" customWidth="1"/>
    <col min="5652" max="5653" width="6.33203125" style="245" customWidth="1"/>
    <col min="5654" max="5879" width="8.88671875" style="245"/>
    <col min="5880" max="5880" width="3.44140625" style="245" customWidth="1"/>
    <col min="5881" max="5881" width="37.5546875" style="245" customWidth="1"/>
    <col min="5882" max="5882" width="4.6640625" style="245" customWidth="1"/>
    <col min="5883" max="5883" width="4.5546875" style="245" bestFit="1" customWidth="1"/>
    <col min="5884" max="5884" width="4.5546875" style="245" customWidth="1"/>
    <col min="5885" max="5886" width="4.6640625" style="245" customWidth="1"/>
    <col min="5887" max="5887" width="4.5546875" style="245" customWidth="1"/>
    <col min="5888" max="5888" width="4.6640625" style="245" customWidth="1"/>
    <col min="5889" max="5889" width="4.5546875" style="245" customWidth="1"/>
    <col min="5890" max="5890" width="4.44140625" style="245" customWidth="1"/>
    <col min="5891" max="5893" width="4.6640625" style="245" customWidth="1"/>
    <col min="5894" max="5894" width="4.88671875" style="245" customWidth="1"/>
    <col min="5895" max="5895" width="4.6640625" style="245" customWidth="1"/>
    <col min="5896" max="5896" width="4.33203125" style="245" customWidth="1"/>
    <col min="5897" max="5898" width="4.6640625" style="245" customWidth="1"/>
    <col min="5899" max="5899" width="4.44140625" style="245" customWidth="1"/>
    <col min="5900" max="5901" width="4.6640625" style="245" customWidth="1"/>
    <col min="5902" max="5902" width="4.5546875" style="245" customWidth="1"/>
    <col min="5903" max="5904" width="4.6640625" style="245" customWidth="1"/>
    <col min="5905" max="5905" width="4.5546875" style="245" customWidth="1"/>
    <col min="5906" max="5907" width="5.33203125" style="245" customWidth="1"/>
    <col min="5908" max="5909" width="6.33203125" style="245" customWidth="1"/>
    <col min="5910" max="6135" width="8.88671875" style="245"/>
    <col min="6136" max="6136" width="3.44140625" style="245" customWidth="1"/>
    <col min="6137" max="6137" width="37.5546875" style="245" customWidth="1"/>
    <col min="6138" max="6138" width="4.6640625" style="245" customWidth="1"/>
    <col min="6139" max="6139" width="4.5546875" style="245" bestFit="1" customWidth="1"/>
    <col min="6140" max="6140" width="4.5546875" style="245" customWidth="1"/>
    <col min="6141" max="6142" width="4.6640625" style="245" customWidth="1"/>
    <col min="6143" max="6143" width="4.5546875" style="245" customWidth="1"/>
    <col min="6144" max="6144" width="4.6640625" style="245" customWidth="1"/>
    <col min="6145" max="6145" width="4.5546875" style="245" customWidth="1"/>
    <col min="6146" max="6146" width="4.44140625" style="245" customWidth="1"/>
    <col min="6147" max="6149" width="4.6640625" style="245" customWidth="1"/>
    <col min="6150" max="6150" width="4.88671875" style="245" customWidth="1"/>
    <col min="6151" max="6151" width="4.6640625" style="245" customWidth="1"/>
    <col min="6152" max="6152" width="4.33203125" style="245" customWidth="1"/>
    <col min="6153" max="6154" width="4.6640625" style="245" customWidth="1"/>
    <col min="6155" max="6155" width="4.44140625" style="245" customWidth="1"/>
    <col min="6156" max="6157" width="4.6640625" style="245" customWidth="1"/>
    <col min="6158" max="6158" width="4.5546875" style="245" customWidth="1"/>
    <col min="6159" max="6160" width="4.6640625" style="245" customWidth="1"/>
    <col min="6161" max="6161" width="4.5546875" style="245" customWidth="1"/>
    <col min="6162" max="6163" width="5.33203125" style="245" customWidth="1"/>
    <col min="6164" max="6165" width="6.33203125" style="245" customWidth="1"/>
    <col min="6166" max="6391" width="8.88671875" style="245"/>
    <col min="6392" max="6392" width="3.44140625" style="245" customWidth="1"/>
    <col min="6393" max="6393" width="37.5546875" style="245" customWidth="1"/>
    <col min="6394" max="6394" width="4.6640625" style="245" customWidth="1"/>
    <col min="6395" max="6395" width="4.5546875" style="245" bestFit="1" customWidth="1"/>
    <col min="6396" max="6396" width="4.5546875" style="245" customWidth="1"/>
    <col min="6397" max="6398" width="4.6640625" style="245" customWidth="1"/>
    <col min="6399" max="6399" width="4.5546875" style="245" customWidth="1"/>
    <col min="6400" max="6400" width="4.6640625" style="245" customWidth="1"/>
    <col min="6401" max="6401" width="4.5546875" style="245" customWidth="1"/>
    <col min="6402" max="6402" width="4.44140625" style="245" customWidth="1"/>
    <col min="6403" max="6405" width="4.6640625" style="245" customWidth="1"/>
    <col min="6406" max="6406" width="4.88671875" style="245" customWidth="1"/>
    <col min="6407" max="6407" width="4.6640625" style="245" customWidth="1"/>
    <col min="6408" max="6408" width="4.33203125" style="245" customWidth="1"/>
    <col min="6409" max="6410" width="4.6640625" style="245" customWidth="1"/>
    <col min="6411" max="6411" width="4.44140625" style="245" customWidth="1"/>
    <col min="6412" max="6413" width="4.6640625" style="245" customWidth="1"/>
    <col min="6414" max="6414" width="4.5546875" style="245" customWidth="1"/>
    <col min="6415" max="6416" width="4.6640625" style="245" customWidth="1"/>
    <col min="6417" max="6417" width="4.5546875" style="245" customWidth="1"/>
    <col min="6418" max="6419" width="5.33203125" style="245" customWidth="1"/>
    <col min="6420" max="6421" width="6.33203125" style="245" customWidth="1"/>
    <col min="6422" max="6647" width="8.88671875" style="245"/>
    <col min="6648" max="6648" width="3.44140625" style="245" customWidth="1"/>
    <col min="6649" max="6649" width="37.5546875" style="245" customWidth="1"/>
    <col min="6650" max="6650" width="4.6640625" style="245" customWidth="1"/>
    <col min="6651" max="6651" width="4.5546875" style="245" bestFit="1" customWidth="1"/>
    <col min="6652" max="6652" width="4.5546875" style="245" customWidth="1"/>
    <col min="6653" max="6654" width="4.6640625" style="245" customWidth="1"/>
    <col min="6655" max="6655" width="4.5546875" style="245" customWidth="1"/>
    <col min="6656" max="6656" width="4.6640625" style="245" customWidth="1"/>
    <col min="6657" max="6657" width="4.5546875" style="245" customWidth="1"/>
    <col min="6658" max="6658" width="4.44140625" style="245" customWidth="1"/>
    <col min="6659" max="6661" width="4.6640625" style="245" customWidth="1"/>
    <col min="6662" max="6662" width="4.88671875" style="245" customWidth="1"/>
    <col min="6663" max="6663" width="4.6640625" style="245" customWidth="1"/>
    <col min="6664" max="6664" width="4.33203125" style="245" customWidth="1"/>
    <col min="6665" max="6666" width="4.6640625" style="245" customWidth="1"/>
    <col min="6667" max="6667" width="4.44140625" style="245" customWidth="1"/>
    <col min="6668" max="6669" width="4.6640625" style="245" customWidth="1"/>
    <col min="6670" max="6670" width="4.5546875" style="245" customWidth="1"/>
    <col min="6671" max="6672" width="4.6640625" style="245" customWidth="1"/>
    <col min="6673" max="6673" width="4.5546875" style="245" customWidth="1"/>
    <col min="6674" max="6675" width="5.33203125" style="245" customWidth="1"/>
    <col min="6676" max="6677" width="6.33203125" style="245" customWidth="1"/>
    <col min="6678" max="6903" width="8.88671875" style="245"/>
    <col min="6904" max="6904" width="3.44140625" style="245" customWidth="1"/>
    <col min="6905" max="6905" width="37.5546875" style="245" customWidth="1"/>
    <col min="6906" max="6906" width="4.6640625" style="245" customWidth="1"/>
    <col min="6907" max="6907" width="4.5546875" style="245" bestFit="1" customWidth="1"/>
    <col min="6908" max="6908" width="4.5546875" style="245" customWidth="1"/>
    <col min="6909" max="6910" width="4.6640625" style="245" customWidth="1"/>
    <col min="6911" max="6911" width="4.5546875" style="245" customWidth="1"/>
    <col min="6912" max="6912" width="4.6640625" style="245" customWidth="1"/>
    <col min="6913" max="6913" width="4.5546875" style="245" customWidth="1"/>
    <col min="6914" max="6914" width="4.44140625" style="245" customWidth="1"/>
    <col min="6915" max="6917" width="4.6640625" style="245" customWidth="1"/>
    <col min="6918" max="6918" width="4.88671875" style="245" customWidth="1"/>
    <col min="6919" max="6919" width="4.6640625" style="245" customWidth="1"/>
    <col min="6920" max="6920" width="4.33203125" style="245" customWidth="1"/>
    <col min="6921" max="6922" width="4.6640625" style="245" customWidth="1"/>
    <col min="6923" max="6923" width="4.44140625" style="245" customWidth="1"/>
    <col min="6924" max="6925" width="4.6640625" style="245" customWidth="1"/>
    <col min="6926" max="6926" width="4.5546875" style="245" customWidth="1"/>
    <col min="6927" max="6928" width="4.6640625" style="245" customWidth="1"/>
    <col min="6929" max="6929" width="4.5546875" style="245" customWidth="1"/>
    <col min="6930" max="6931" width="5.33203125" style="245" customWidth="1"/>
    <col min="6932" max="6933" width="6.33203125" style="245" customWidth="1"/>
    <col min="6934" max="7159" width="8.88671875" style="245"/>
    <col min="7160" max="7160" width="3.44140625" style="245" customWidth="1"/>
    <col min="7161" max="7161" width="37.5546875" style="245" customWidth="1"/>
    <col min="7162" max="7162" width="4.6640625" style="245" customWidth="1"/>
    <col min="7163" max="7163" width="4.5546875" style="245" bestFit="1" customWidth="1"/>
    <col min="7164" max="7164" width="4.5546875" style="245" customWidth="1"/>
    <col min="7165" max="7166" width="4.6640625" style="245" customWidth="1"/>
    <col min="7167" max="7167" width="4.5546875" style="245" customWidth="1"/>
    <col min="7168" max="7168" width="4.6640625" style="245" customWidth="1"/>
    <col min="7169" max="7169" width="4.5546875" style="245" customWidth="1"/>
    <col min="7170" max="7170" width="4.44140625" style="245" customWidth="1"/>
    <col min="7171" max="7173" width="4.6640625" style="245" customWidth="1"/>
    <col min="7174" max="7174" width="4.88671875" style="245" customWidth="1"/>
    <col min="7175" max="7175" width="4.6640625" style="245" customWidth="1"/>
    <col min="7176" max="7176" width="4.33203125" style="245" customWidth="1"/>
    <col min="7177" max="7178" width="4.6640625" style="245" customWidth="1"/>
    <col min="7179" max="7179" width="4.44140625" style="245" customWidth="1"/>
    <col min="7180" max="7181" width="4.6640625" style="245" customWidth="1"/>
    <col min="7182" max="7182" width="4.5546875" style="245" customWidth="1"/>
    <col min="7183" max="7184" width="4.6640625" style="245" customWidth="1"/>
    <col min="7185" max="7185" width="4.5546875" style="245" customWidth="1"/>
    <col min="7186" max="7187" width="5.33203125" style="245" customWidth="1"/>
    <col min="7188" max="7189" width="6.33203125" style="245" customWidth="1"/>
    <col min="7190" max="7415" width="8.88671875" style="245"/>
    <col min="7416" max="7416" width="3.44140625" style="245" customWidth="1"/>
    <col min="7417" max="7417" width="37.5546875" style="245" customWidth="1"/>
    <col min="7418" max="7418" width="4.6640625" style="245" customWidth="1"/>
    <col min="7419" max="7419" width="4.5546875" style="245" bestFit="1" customWidth="1"/>
    <col min="7420" max="7420" width="4.5546875" style="245" customWidth="1"/>
    <col min="7421" max="7422" width="4.6640625" style="245" customWidth="1"/>
    <col min="7423" max="7423" width="4.5546875" style="245" customWidth="1"/>
    <col min="7424" max="7424" width="4.6640625" style="245" customWidth="1"/>
    <col min="7425" max="7425" width="4.5546875" style="245" customWidth="1"/>
    <col min="7426" max="7426" width="4.44140625" style="245" customWidth="1"/>
    <col min="7427" max="7429" width="4.6640625" style="245" customWidth="1"/>
    <col min="7430" max="7430" width="4.88671875" style="245" customWidth="1"/>
    <col min="7431" max="7431" width="4.6640625" style="245" customWidth="1"/>
    <col min="7432" max="7432" width="4.33203125" style="245" customWidth="1"/>
    <col min="7433" max="7434" width="4.6640625" style="245" customWidth="1"/>
    <col min="7435" max="7435" width="4.44140625" style="245" customWidth="1"/>
    <col min="7436" max="7437" width="4.6640625" style="245" customWidth="1"/>
    <col min="7438" max="7438" width="4.5546875" style="245" customWidth="1"/>
    <col min="7439" max="7440" width="4.6640625" style="245" customWidth="1"/>
    <col min="7441" max="7441" width="4.5546875" style="245" customWidth="1"/>
    <col min="7442" max="7443" width="5.33203125" style="245" customWidth="1"/>
    <col min="7444" max="7445" width="6.33203125" style="245" customWidth="1"/>
    <col min="7446" max="7671" width="8.88671875" style="245"/>
    <col min="7672" max="7672" width="3.44140625" style="245" customWidth="1"/>
    <col min="7673" max="7673" width="37.5546875" style="245" customWidth="1"/>
    <col min="7674" max="7674" width="4.6640625" style="245" customWidth="1"/>
    <col min="7675" max="7675" width="4.5546875" style="245" bestFit="1" customWidth="1"/>
    <col min="7676" max="7676" width="4.5546875" style="245" customWidth="1"/>
    <col min="7677" max="7678" width="4.6640625" style="245" customWidth="1"/>
    <col min="7679" max="7679" width="4.5546875" style="245" customWidth="1"/>
    <col min="7680" max="7680" width="4.6640625" style="245" customWidth="1"/>
    <col min="7681" max="7681" width="4.5546875" style="245" customWidth="1"/>
    <col min="7682" max="7682" width="4.44140625" style="245" customWidth="1"/>
    <col min="7683" max="7685" width="4.6640625" style="245" customWidth="1"/>
    <col min="7686" max="7686" width="4.88671875" style="245" customWidth="1"/>
    <col min="7687" max="7687" width="4.6640625" style="245" customWidth="1"/>
    <col min="7688" max="7688" width="4.33203125" style="245" customWidth="1"/>
    <col min="7689" max="7690" width="4.6640625" style="245" customWidth="1"/>
    <col min="7691" max="7691" width="4.44140625" style="245" customWidth="1"/>
    <col min="7692" max="7693" width="4.6640625" style="245" customWidth="1"/>
    <col min="7694" max="7694" width="4.5546875" style="245" customWidth="1"/>
    <col min="7695" max="7696" width="4.6640625" style="245" customWidth="1"/>
    <col min="7697" max="7697" width="4.5546875" style="245" customWidth="1"/>
    <col min="7698" max="7699" width="5.33203125" style="245" customWidth="1"/>
    <col min="7700" max="7701" width="6.33203125" style="245" customWidth="1"/>
    <col min="7702" max="7927" width="8.88671875" style="245"/>
    <col min="7928" max="7928" width="3.44140625" style="245" customWidth="1"/>
    <col min="7929" max="7929" width="37.5546875" style="245" customWidth="1"/>
    <col min="7930" max="7930" width="4.6640625" style="245" customWidth="1"/>
    <col min="7931" max="7931" width="4.5546875" style="245" bestFit="1" customWidth="1"/>
    <col min="7932" max="7932" width="4.5546875" style="245" customWidth="1"/>
    <col min="7933" max="7934" width="4.6640625" style="245" customWidth="1"/>
    <col min="7935" max="7935" width="4.5546875" style="245" customWidth="1"/>
    <col min="7936" max="7936" width="4.6640625" style="245" customWidth="1"/>
    <col min="7937" max="7937" width="4.5546875" style="245" customWidth="1"/>
    <col min="7938" max="7938" width="4.44140625" style="245" customWidth="1"/>
    <col min="7939" max="7941" width="4.6640625" style="245" customWidth="1"/>
    <col min="7942" max="7942" width="4.88671875" style="245" customWidth="1"/>
    <col min="7943" max="7943" width="4.6640625" style="245" customWidth="1"/>
    <col min="7944" max="7944" width="4.33203125" style="245" customWidth="1"/>
    <col min="7945" max="7946" width="4.6640625" style="245" customWidth="1"/>
    <col min="7947" max="7947" width="4.44140625" style="245" customWidth="1"/>
    <col min="7948" max="7949" width="4.6640625" style="245" customWidth="1"/>
    <col min="7950" max="7950" width="4.5546875" style="245" customWidth="1"/>
    <col min="7951" max="7952" width="4.6640625" style="245" customWidth="1"/>
    <col min="7953" max="7953" width="4.5546875" style="245" customWidth="1"/>
    <col min="7954" max="7955" width="5.33203125" style="245" customWidth="1"/>
    <col min="7956" max="7957" width="6.33203125" style="245" customWidth="1"/>
    <col min="7958" max="8183" width="8.88671875" style="245"/>
    <col min="8184" max="8184" width="3.44140625" style="245" customWidth="1"/>
    <col min="8185" max="8185" width="37.5546875" style="245" customWidth="1"/>
    <col min="8186" max="8186" width="4.6640625" style="245" customWidth="1"/>
    <col min="8187" max="8187" width="4.5546875" style="245" bestFit="1" customWidth="1"/>
    <col min="8188" max="8188" width="4.5546875" style="245" customWidth="1"/>
    <col min="8189" max="8190" width="4.6640625" style="245" customWidth="1"/>
    <col min="8191" max="8191" width="4.5546875" style="245" customWidth="1"/>
    <col min="8192" max="8192" width="4.6640625" style="245" customWidth="1"/>
    <col min="8193" max="8193" width="4.5546875" style="245" customWidth="1"/>
    <col min="8194" max="8194" width="4.44140625" style="245" customWidth="1"/>
    <col min="8195" max="8197" width="4.6640625" style="245" customWidth="1"/>
    <col min="8198" max="8198" width="4.88671875" style="245" customWidth="1"/>
    <col min="8199" max="8199" width="4.6640625" style="245" customWidth="1"/>
    <col min="8200" max="8200" width="4.33203125" style="245" customWidth="1"/>
    <col min="8201" max="8202" width="4.6640625" style="245" customWidth="1"/>
    <col min="8203" max="8203" width="4.44140625" style="245" customWidth="1"/>
    <col min="8204" max="8205" width="4.6640625" style="245" customWidth="1"/>
    <col min="8206" max="8206" width="4.5546875" style="245" customWidth="1"/>
    <col min="8207" max="8208" width="4.6640625" style="245" customWidth="1"/>
    <col min="8209" max="8209" width="4.5546875" style="245" customWidth="1"/>
    <col min="8210" max="8211" width="5.33203125" style="245" customWidth="1"/>
    <col min="8212" max="8213" width="6.33203125" style="245" customWidth="1"/>
    <col min="8214" max="8439" width="8.88671875" style="245"/>
    <col min="8440" max="8440" width="3.44140625" style="245" customWidth="1"/>
    <col min="8441" max="8441" width="37.5546875" style="245" customWidth="1"/>
    <col min="8442" max="8442" width="4.6640625" style="245" customWidth="1"/>
    <col min="8443" max="8443" width="4.5546875" style="245" bestFit="1" customWidth="1"/>
    <col min="8444" max="8444" width="4.5546875" style="245" customWidth="1"/>
    <col min="8445" max="8446" width="4.6640625" style="245" customWidth="1"/>
    <col min="8447" max="8447" width="4.5546875" style="245" customWidth="1"/>
    <col min="8448" max="8448" width="4.6640625" style="245" customWidth="1"/>
    <col min="8449" max="8449" width="4.5546875" style="245" customWidth="1"/>
    <col min="8450" max="8450" width="4.44140625" style="245" customWidth="1"/>
    <col min="8451" max="8453" width="4.6640625" style="245" customWidth="1"/>
    <col min="8454" max="8454" width="4.88671875" style="245" customWidth="1"/>
    <col min="8455" max="8455" width="4.6640625" style="245" customWidth="1"/>
    <col min="8456" max="8456" width="4.33203125" style="245" customWidth="1"/>
    <col min="8457" max="8458" width="4.6640625" style="245" customWidth="1"/>
    <col min="8459" max="8459" width="4.44140625" style="245" customWidth="1"/>
    <col min="8460" max="8461" width="4.6640625" style="245" customWidth="1"/>
    <col min="8462" max="8462" width="4.5546875" style="245" customWidth="1"/>
    <col min="8463" max="8464" width="4.6640625" style="245" customWidth="1"/>
    <col min="8465" max="8465" width="4.5546875" style="245" customWidth="1"/>
    <col min="8466" max="8467" width="5.33203125" style="245" customWidth="1"/>
    <col min="8468" max="8469" width="6.33203125" style="245" customWidth="1"/>
    <col min="8470" max="8695" width="8.88671875" style="245"/>
    <col min="8696" max="8696" width="3.44140625" style="245" customWidth="1"/>
    <col min="8697" max="8697" width="37.5546875" style="245" customWidth="1"/>
    <col min="8698" max="8698" width="4.6640625" style="245" customWidth="1"/>
    <col min="8699" max="8699" width="4.5546875" style="245" bestFit="1" customWidth="1"/>
    <col min="8700" max="8700" width="4.5546875" style="245" customWidth="1"/>
    <col min="8701" max="8702" width="4.6640625" style="245" customWidth="1"/>
    <col min="8703" max="8703" width="4.5546875" style="245" customWidth="1"/>
    <col min="8704" max="8704" width="4.6640625" style="245" customWidth="1"/>
    <col min="8705" max="8705" width="4.5546875" style="245" customWidth="1"/>
    <col min="8706" max="8706" width="4.44140625" style="245" customWidth="1"/>
    <col min="8707" max="8709" width="4.6640625" style="245" customWidth="1"/>
    <col min="8710" max="8710" width="4.88671875" style="245" customWidth="1"/>
    <col min="8711" max="8711" width="4.6640625" style="245" customWidth="1"/>
    <col min="8712" max="8712" width="4.33203125" style="245" customWidth="1"/>
    <col min="8713" max="8714" width="4.6640625" style="245" customWidth="1"/>
    <col min="8715" max="8715" width="4.44140625" style="245" customWidth="1"/>
    <col min="8716" max="8717" width="4.6640625" style="245" customWidth="1"/>
    <col min="8718" max="8718" width="4.5546875" style="245" customWidth="1"/>
    <col min="8719" max="8720" width="4.6640625" style="245" customWidth="1"/>
    <col min="8721" max="8721" width="4.5546875" style="245" customWidth="1"/>
    <col min="8722" max="8723" width="5.33203125" style="245" customWidth="1"/>
    <col min="8724" max="8725" width="6.33203125" style="245" customWidth="1"/>
    <col min="8726" max="8951" width="8.88671875" style="245"/>
    <col min="8952" max="8952" width="3.44140625" style="245" customWidth="1"/>
    <col min="8953" max="8953" width="37.5546875" style="245" customWidth="1"/>
    <col min="8954" max="8954" width="4.6640625" style="245" customWidth="1"/>
    <col min="8955" max="8955" width="4.5546875" style="245" bestFit="1" customWidth="1"/>
    <col min="8956" max="8956" width="4.5546875" style="245" customWidth="1"/>
    <col min="8957" max="8958" width="4.6640625" style="245" customWidth="1"/>
    <col min="8959" max="8959" width="4.5546875" style="245" customWidth="1"/>
    <col min="8960" max="8960" width="4.6640625" style="245" customWidth="1"/>
    <col min="8961" max="8961" width="4.5546875" style="245" customWidth="1"/>
    <col min="8962" max="8962" width="4.44140625" style="245" customWidth="1"/>
    <col min="8963" max="8965" width="4.6640625" style="245" customWidth="1"/>
    <col min="8966" max="8966" width="4.88671875" style="245" customWidth="1"/>
    <col min="8967" max="8967" width="4.6640625" style="245" customWidth="1"/>
    <col min="8968" max="8968" width="4.33203125" style="245" customWidth="1"/>
    <col min="8969" max="8970" width="4.6640625" style="245" customWidth="1"/>
    <col min="8971" max="8971" width="4.44140625" style="245" customWidth="1"/>
    <col min="8972" max="8973" width="4.6640625" style="245" customWidth="1"/>
    <col min="8974" max="8974" width="4.5546875" style="245" customWidth="1"/>
    <col min="8975" max="8976" width="4.6640625" style="245" customWidth="1"/>
    <col min="8977" max="8977" width="4.5546875" style="245" customWidth="1"/>
    <col min="8978" max="8979" width="5.33203125" style="245" customWidth="1"/>
    <col min="8980" max="8981" width="6.33203125" style="245" customWidth="1"/>
    <col min="8982" max="9207" width="8.88671875" style="245"/>
    <col min="9208" max="9208" width="3.44140625" style="245" customWidth="1"/>
    <col min="9209" max="9209" width="37.5546875" style="245" customWidth="1"/>
    <col min="9210" max="9210" width="4.6640625" style="245" customWidth="1"/>
    <col min="9211" max="9211" width="4.5546875" style="245" bestFit="1" customWidth="1"/>
    <col min="9212" max="9212" width="4.5546875" style="245" customWidth="1"/>
    <col min="9213" max="9214" width="4.6640625" style="245" customWidth="1"/>
    <col min="9215" max="9215" width="4.5546875" style="245" customWidth="1"/>
    <col min="9216" max="9216" width="4.6640625" style="245" customWidth="1"/>
    <col min="9217" max="9217" width="4.5546875" style="245" customWidth="1"/>
    <col min="9218" max="9218" width="4.44140625" style="245" customWidth="1"/>
    <col min="9219" max="9221" width="4.6640625" style="245" customWidth="1"/>
    <col min="9222" max="9222" width="4.88671875" style="245" customWidth="1"/>
    <col min="9223" max="9223" width="4.6640625" style="245" customWidth="1"/>
    <col min="9224" max="9224" width="4.33203125" style="245" customWidth="1"/>
    <col min="9225" max="9226" width="4.6640625" style="245" customWidth="1"/>
    <col min="9227" max="9227" width="4.44140625" style="245" customWidth="1"/>
    <col min="9228" max="9229" width="4.6640625" style="245" customWidth="1"/>
    <col min="9230" max="9230" width="4.5546875" style="245" customWidth="1"/>
    <col min="9231" max="9232" width="4.6640625" style="245" customWidth="1"/>
    <col min="9233" max="9233" width="4.5546875" style="245" customWidth="1"/>
    <col min="9234" max="9235" width="5.33203125" style="245" customWidth="1"/>
    <col min="9236" max="9237" width="6.33203125" style="245" customWidth="1"/>
    <col min="9238" max="9463" width="8.88671875" style="245"/>
    <col min="9464" max="9464" width="3.44140625" style="245" customWidth="1"/>
    <col min="9465" max="9465" width="37.5546875" style="245" customWidth="1"/>
    <col min="9466" max="9466" width="4.6640625" style="245" customWidth="1"/>
    <col min="9467" max="9467" width="4.5546875" style="245" bestFit="1" customWidth="1"/>
    <col min="9468" max="9468" width="4.5546875" style="245" customWidth="1"/>
    <col min="9469" max="9470" width="4.6640625" style="245" customWidth="1"/>
    <col min="9471" max="9471" width="4.5546875" style="245" customWidth="1"/>
    <col min="9472" max="9472" width="4.6640625" style="245" customWidth="1"/>
    <col min="9473" max="9473" width="4.5546875" style="245" customWidth="1"/>
    <col min="9474" max="9474" width="4.44140625" style="245" customWidth="1"/>
    <col min="9475" max="9477" width="4.6640625" style="245" customWidth="1"/>
    <col min="9478" max="9478" width="4.88671875" style="245" customWidth="1"/>
    <col min="9479" max="9479" width="4.6640625" style="245" customWidth="1"/>
    <col min="9480" max="9480" width="4.33203125" style="245" customWidth="1"/>
    <col min="9481" max="9482" width="4.6640625" style="245" customWidth="1"/>
    <col min="9483" max="9483" width="4.44140625" style="245" customWidth="1"/>
    <col min="9484" max="9485" width="4.6640625" style="245" customWidth="1"/>
    <col min="9486" max="9486" width="4.5546875" style="245" customWidth="1"/>
    <col min="9487" max="9488" width="4.6640625" style="245" customWidth="1"/>
    <col min="9489" max="9489" width="4.5546875" style="245" customWidth="1"/>
    <col min="9490" max="9491" width="5.33203125" style="245" customWidth="1"/>
    <col min="9492" max="9493" width="6.33203125" style="245" customWidth="1"/>
    <col min="9494" max="9719" width="8.88671875" style="245"/>
    <col min="9720" max="9720" width="3.44140625" style="245" customWidth="1"/>
    <col min="9721" max="9721" width="37.5546875" style="245" customWidth="1"/>
    <col min="9722" max="9722" width="4.6640625" style="245" customWidth="1"/>
    <col min="9723" max="9723" width="4.5546875" style="245" bestFit="1" customWidth="1"/>
    <col min="9724" max="9724" width="4.5546875" style="245" customWidth="1"/>
    <col min="9725" max="9726" width="4.6640625" style="245" customWidth="1"/>
    <col min="9727" max="9727" width="4.5546875" style="245" customWidth="1"/>
    <col min="9728" max="9728" width="4.6640625" style="245" customWidth="1"/>
    <col min="9729" max="9729" width="4.5546875" style="245" customWidth="1"/>
    <col min="9730" max="9730" width="4.44140625" style="245" customWidth="1"/>
    <col min="9731" max="9733" width="4.6640625" style="245" customWidth="1"/>
    <col min="9734" max="9734" width="4.88671875" style="245" customWidth="1"/>
    <col min="9735" max="9735" width="4.6640625" style="245" customWidth="1"/>
    <col min="9736" max="9736" width="4.33203125" style="245" customWidth="1"/>
    <col min="9737" max="9738" width="4.6640625" style="245" customWidth="1"/>
    <col min="9739" max="9739" width="4.44140625" style="245" customWidth="1"/>
    <col min="9740" max="9741" width="4.6640625" style="245" customWidth="1"/>
    <col min="9742" max="9742" width="4.5546875" style="245" customWidth="1"/>
    <col min="9743" max="9744" width="4.6640625" style="245" customWidth="1"/>
    <col min="9745" max="9745" width="4.5546875" style="245" customWidth="1"/>
    <col min="9746" max="9747" width="5.33203125" style="245" customWidth="1"/>
    <col min="9748" max="9749" width="6.33203125" style="245" customWidth="1"/>
    <col min="9750" max="9975" width="8.88671875" style="245"/>
    <col min="9976" max="9976" width="3.44140625" style="245" customWidth="1"/>
    <col min="9977" max="9977" width="37.5546875" style="245" customWidth="1"/>
    <col min="9978" max="9978" width="4.6640625" style="245" customWidth="1"/>
    <col min="9979" max="9979" width="4.5546875" style="245" bestFit="1" customWidth="1"/>
    <col min="9980" max="9980" width="4.5546875" style="245" customWidth="1"/>
    <col min="9981" max="9982" width="4.6640625" style="245" customWidth="1"/>
    <col min="9983" max="9983" width="4.5546875" style="245" customWidth="1"/>
    <col min="9984" max="9984" width="4.6640625" style="245" customWidth="1"/>
    <col min="9985" max="9985" width="4.5546875" style="245" customWidth="1"/>
    <col min="9986" max="9986" width="4.44140625" style="245" customWidth="1"/>
    <col min="9987" max="9989" width="4.6640625" style="245" customWidth="1"/>
    <col min="9990" max="9990" width="4.88671875" style="245" customWidth="1"/>
    <col min="9991" max="9991" width="4.6640625" style="245" customWidth="1"/>
    <col min="9992" max="9992" width="4.33203125" style="245" customWidth="1"/>
    <col min="9993" max="9994" width="4.6640625" style="245" customWidth="1"/>
    <col min="9995" max="9995" width="4.44140625" style="245" customWidth="1"/>
    <col min="9996" max="9997" width="4.6640625" style="245" customWidth="1"/>
    <col min="9998" max="9998" width="4.5546875" style="245" customWidth="1"/>
    <col min="9999" max="10000" width="4.6640625" style="245" customWidth="1"/>
    <col min="10001" max="10001" width="4.5546875" style="245" customWidth="1"/>
    <col min="10002" max="10003" width="5.33203125" style="245" customWidth="1"/>
    <col min="10004" max="10005" width="6.33203125" style="245" customWidth="1"/>
    <col min="10006" max="10231" width="8.88671875" style="245"/>
    <col min="10232" max="10232" width="3.44140625" style="245" customWidth="1"/>
    <col min="10233" max="10233" width="37.5546875" style="245" customWidth="1"/>
    <col min="10234" max="10234" width="4.6640625" style="245" customWidth="1"/>
    <col min="10235" max="10235" width="4.5546875" style="245" bestFit="1" customWidth="1"/>
    <col min="10236" max="10236" width="4.5546875" style="245" customWidth="1"/>
    <col min="10237" max="10238" width="4.6640625" style="245" customWidth="1"/>
    <col min="10239" max="10239" width="4.5546875" style="245" customWidth="1"/>
    <col min="10240" max="10240" width="4.6640625" style="245" customWidth="1"/>
    <col min="10241" max="10241" width="4.5546875" style="245" customWidth="1"/>
    <col min="10242" max="10242" width="4.44140625" style="245" customWidth="1"/>
    <col min="10243" max="10245" width="4.6640625" style="245" customWidth="1"/>
    <col min="10246" max="10246" width="4.88671875" style="245" customWidth="1"/>
    <col min="10247" max="10247" width="4.6640625" style="245" customWidth="1"/>
    <col min="10248" max="10248" width="4.33203125" style="245" customWidth="1"/>
    <col min="10249" max="10250" width="4.6640625" style="245" customWidth="1"/>
    <col min="10251" max="10251" width="4.44140625" style="245" customWidth="1"/>
    <col min="10252" max="10253" width="4.6640625" style="245" customWidth="1"/>
    <col min="10254" max="10254" width="4.5546875" style="245" customWidth="1"/>
    <col min="10255" max="10256" width="4.6640625" style="245" customWidth="1"/>
    <col min="10257" max="10257" width="4.5546875" style="245" customWidth="1"/>
    <col min="10258" max="10259" width="5.33203125" style="245" customWidth="1"/>
    <col min="10260" max="10261" width="6.33203125" style="245" customWidth="1"/>
    <col min="10262" max="10487" width="8.88671875" style="245"/>
    <col min="10488" max="10488" width="3.44140625" style="245" customWidth="1"/>
    <col min="10489" max="10489" width="37.5546875" style="245" customWidth="1"/>
    <col min="10490" max="10490" width="4.6640625" style="245" customWidth="1"/>
    <col min="10491" max="10491" width="4.5546875" style="245" bestFit="1" customWidth="1"/>
    <col min="10492" max="10492" width="4.5546875" style="245" customWidth="1"/>
    <col min="10493" max="10494" width="4.6640625" style="245" customWidth="1"/>
    <col min="10495" max="10495" width="4.5546875" style="245" customWidth="1"/>
    <col min="10496" max="10496" width="4.6640625" style="245" customWidth="1"/>
    <col min="10497" max="10497" width="4.5546875" style="245" customWidth="1"/>
    <col min="10498" max="10498" width="4.44140625" style="245" customWidth="1"/>
    <col min="10499" max="10501" width="4.6640625" style="245" customWidth="1"/>
    <col min="10502" max="10502" width="4.88671875" style="245" customWidth="1"/>
    <col min="10503" max="10503" width="4.6640625" style="245" customWidth="1"/>
    <col min="10504" max="10504" width="4.33203125" style="245" customWidth="1"/>
    <col min="10505" max="10506" width="4.6640625" style="245" customWidth="1"/>
    <col min="10507" max="10507" width="4.44140625" style="245" customWidth="1"/>
    <col min="10508" max="10509" width="4.6640625" style="245" customWidth="1"/>
    <col min="10510" max="10510" width="4.5546875" style="245" customWidth="1"/>
    <col min="10511" max="10512" width="4.6640625" style="245" customWidth="1"/>
    <col min="10513" max="10513" width="4.5546875" style="245" customWidth="1"/>
    <col min="10514" max="10515" width="5.33203125" style="245" customWidth="1"/>
    <col min="10516" max="10517" width="6.33203125" style="245" customWidth="1"/>
    <col min="10518" max="10743" width="8.88671875" style="245"/>
    <col min="10744" max="10744" width="3.44140625" style="245" customWidth="1"/>
    <col min="10745" max="10745" width="37.5546875" style="245" customWidth="1"/>
    <col min="10746" max="10746" width="4.6640625" style="245" customWidth="1"/>
    <col min="10747" max="10747" width="4.5546875" style="245" bestFit="1" customWidth="1"/>
    <col min="10748" max="10748" width="4.5546875" style="245" customWidth="1"/>
    <col min="10749" max="10750" width="4.6640625" style="245" customWidth="1"/>
    <col min="10751" max="10751" width="4.5546875" style="245" customWidth="1"/>
    <col min="10752" max="10752" width="4.6640625" style="245" customWidth="1"/>
    <col min="10753" max="10753" width="4.5546875" style="245" customWidth="1"/>
    <col min="10754" max="10754" width="4.44140625" style="245" customWidth="1"/>
    <col min="10755" max="10757" width="4.6640625" style="245" customWidth="1"/>
    <col min="10758" max="10758" width="4.88671875" style="245" customWidth="1"/>
    <col min="10759" max="10759" width="4.6640625" style="245" customWidth="1"/>
    <col min="10760" max="10760" width="4.33203125" style="245" customWidth="1"/>
    <col min="10761" max="10762" width="4.6640625" style="245" customWidth="1"/>
    <col min="10763" max="10763" width="4.44140625" style="245" customWidth="1"/>
    <col min="10764" max="10765" width="4.6640625" style="245" customWidth="1"/>
    <col min="10766" max="10766" width="4.5546875" style="245" customWidth="1"/>
    <col min="10767" max="10768" width="4.6640625" style="245" customWidth="1"/>
    <col min="10769" max="10769" width="4.5546875" style="245" customWidth="1"/>
    <col min="10770" max="10771" width="5.33203125" style="245" customWidth="1"/>
    <col min="10772" max="10773" width="6.33203125" style="245" customWidth="1"/>
    <col min="10774" max="10999" width="8.88671875" style="245"/>
    <col min="11000" max="11000" width="3.44140625" style="245" customWidth="1"/>
    <col min="11001" max="11001" width="37.5546875" style="245" customWidth="1"/>
    <col min="11002" max="11002" width="4.6640625" style="245" customWidth="1"/>
    <col min="11003" max="11003" width="4.5546875" style="245" bestFit="1" customWidth="1"/>
    <col min="11004" max="11004" width="4.5546875" style="245" customWidth="1"/>
    <col min="11005" max="11006" width="4.6640625" style="245" customWidth="1"/>
    <col min="11007" max="11007" width="4.5546875" style="245" customWidth="1"/>
    <col min="11008" max="11008" width="4.6640625" style="245" customWidth="1"/>
    <col min="11009" max="11009" width="4.5546875" style="245" customWidth="1"/>
    <col min="11010" max="11010" width="4.44140625" style="245" customWidth="1"/>
    <col min="11011" max="11013" width="4.6640625" style="245" customWidth="1"/>
    <col min="11014" max="11014" width="4.88671875" style="245" customWidth="1"/>
    <col min="11015" max="11015" width="4.6640625" style="245" customWidth="1"/>
    <col min="11016" max="11016" width="4.33203125" style="245" customWidth="1"/>
    <col min="11017" max="11018" width="4.6640625" style="245" customWidth="1"/>
    <col min="11019" max="11019" width="4.44140625" style="245" customWidth="1"/>
    <col min="11020" max="11021" width="4.6640625" style="245" customWidth="1"/>
    <col min="11022" max="11022" width="4.5546875" style="245" customWidth="1"/>
    <col min="11023" max="11024" width="4.6640625" style="245" customWidth="1"/>
    <col min="11025" max="11025" width="4.5546875" style="245" customWidth="1"/>
    <col min="11026" max="11027" width="5.33203125" style="245" customWidth="1"/>
    <col min="11028" max="11029" width="6.33203125" style="245" customWidth="1"/>
    <col min="11030" max="11255" width="8.88671875" style="245"/>
    <col min="11256" max="11256" width="3.44140625" style="245" customWidth="1"/>
    <col min="11257" max="11257" width="37.5546875" style="245" customWidth="1"/>
    <col min="11258" max="11258" width="4.6640625" style="245" customWidth="1"/>
    <col min="11259" max="11259" width="4.5546875" style="245" bestFit="1" customWidth="1"/>
    <col min="11260" max="11260" width="4.5546875" style="245" customWidth="1"/>
    <col min="11261" max="11262" width="4.6640625" style="245" customWidth="1"/>
    <col min="11263" max="11263" width="4.5546875" style="245" customWidth="1"/>
    <col min="11264" max="11264" width="4.6640625" style="245" customWidth="1"/>
    <col min="11265" max="11265" width="4.5546875" style="245" customWidth="1"/>
    <col min="11266" max="11266" width="4.44140625" style="245" customWidth="1"/>
    <col min="11267" max="11269" width="4.6640625" style="245" customWidth="1"/>
    <col min="11270" max="11270" width="4.88671875" style="245" customWidth="1"/>
    <col min="11271" max="11271" width="4.6640625" style="245" customWidth="1"/>
    <col min="11272" max="11272" width="4.33203125" style="245" customWidth="1"/>
    <col min="11273" max="11274" width="4.6640625" style="245" customWidth="1"/>
    <col min="11275" max="11275" width="4.44140625" style="245" customWidth="1"/>
    <col min="11276" max="11277" width="4.6640625" style="245" customWidth="1"/>
    <col min="11278" max="11278" width="4.5546875" style="245" customWidth="1"/>
    <col min="11279" max="11280" width="4.6640625" style="245" customWidth="1"/>
    <col min="11281" max="11281" width="4.5546875" style="245" customWidth="1"/>
    <col min="11282" max="11283" width="5.33203125" style="245" customWidth="1"/>
    <col min="11284" max="11285" width="6.33203125" style="245" customWidth="1"/>
    <col min="11286" max="11511" width="8.88671875" style="245"/>
    <col min="11512" max="11512" width="3.44140625" style="245" customWidth="1"/>
    <col min="11513" max="11513" width="37.5546875" style="245" customWidth="1"/>
    <col min="11514" max="11514" width="4.6640625" style="245" customWidth="1"/>
    <col min="11515" max="11515" width="4.5546875" style="245" bestFit="1" customWidth="1"/>
    <col min="11516" max="11516" width="4.5546875" style="245" customWidth="1"/>
    <col min="11517" max="11518" width="4.6640625" style="245" customWidth="1"/>
    <col min="11519" max="11519" width="4.5546875" style="245" customWidth="1"/>
    <col min="11520" max="11520" width="4.6640625" style="245" customWidth="1"/>
    <col min="11521" max="11521" width="4.5546875" style="245" customWidth="1"/>
    <col min="11522" max="11522" width="4.44140625" style="245" customWidth="1"/>
    <col min="11523" max="11525" width="4.6640625" style="245" customWidth="1"/>
    <col min="11526" max="11526" width="4.88671875" style="245" customWidth="1"/>
    <col min="11527" max="11527" width="4.6640625" style="245" customWidth="1"/>
    <col min="11528" max="11528" width="4.33203125" style="245" customWidth="1"/>
    <col min="11529" max="11530" width="4.6640625" style="245" customWidth="1"/>
    <col min="11531" max="11531" width="4.44140625" style="245" customWidth="1"/>
    <col min="11532" max="11533" width="4.6640625" style="245" customWidth="1"/>
    <col min="11534" max="11534" width="4.5546875" style="245" customWidth="1"/>
    <col min="11535" max="11536" width="4.6640625" style="245" customWidth="1"/>
    <col min="11537" max="11537" width="4.5546875" style="245" customWidth="1"/>
    <col min="11538" max="11539" width="5.33203125" style="245" customWidth="1"/>
    <col min="11540" max="11541" width="6.33203125" style="245" customWidth="1"/>
    <col min="11542" max="11767" width="8.88671875" style="245"/>
    <col min="11768" max="11768" width="3.44140625" style="245" customWidth="1"/>
    <col min="11769" max="11769" width="37.5546875" style="245" customWidth="1"/>
    <col min="11770" max="11770" width="4.6640625" style="245" customWidth="1"/>
    <col min="11771" max="11771" width="4.5546875" style="245" bestFit="1" customWidth="1"/>
    <col min="11772" max="11772" width="4.5546875" style="245" customWidth="1"/>
    <col min="11773" max="11774" width="4.6640625" style="245" customWidth="1"/>
    <col min="11775" max="11775" width="4.5546875" style="245" customWidth="1"/>
    <col min="11776" max="11776" width="4.6640625" style="245" customWidth="1"/>
    <col min="11777" max="11777" width="4.5546875" style="245" customWidth="1"/>
    <col min="11778" max="11778" width="4.44140625" style="245" customWidth="1"/>
    <col min="11779" max="11781" width="4.6640625" style="245" customWidth="1"/>
    <col min="11782" max="11782" width="4.88671875" style="245" customWidth="1"/>
    <col min="11783" max="11783" width="4.6640625" style="245" customWidth="1"/>
    <col min="11784" max="11784" width="4.33203125" style="245" customWidth="1"/>
    <col min="11785" max="11786" width="4.6640625" style="245" customWidth="1"/>
    <col min="11787" max="11787" width="4.44140625" style="245" customWidth="1"/>
    <col min="11788" max="11789" width="4.6640625" style="245" customWidth="1"/>
    <col min="11790" max="11790" width="4.5546875" style="245" customWidth="1"/>
    <col min="11791" max="11792" width="4.6640625" style="245" customWidth="1"/>
    <col min="11793" max="11793" width="4.5546875" style="245" customWidth="1"/>
    <col min="11794" max="11795" width="5.33203125" style="245" customWidth="1"/>
    <col min="11796" max="11797" width="6.33203125" style="245" customWidth="1"/>
    <col min="11798" max="12023" width="8.88671875" style="245"/>
    <col min="12024" max="12024" width="3.44140625" style="245" customWidth="1"/>
    <col min="12025" max="12025" width="37.5546875" style="245" customWidth="1"/>
    <col min="12026" max="12026" width="4.6640625" style="245" customWidth="1"/>
    <col min="12027" max="12027" width="4.5546875" style="245" bestFit="1" customWidth="1"/>
    <col min="12028" max="12028" width="4.5546875" style="245" customWidth="1"/>
    <col min="12029" max="12030" width="4.6640625" style="245" customWidth="1"/>
    <col min="12031" max="12031" width="4.5546875" style="245" customWidth="1"/>
    <col min="12032" max="12032" width="4.6640625" style="245" customWidth="1"/>
    <col min="12033" max="12033" width="4.5546875" style="245" customWidth="1"/>
    <col min="12034" max="12034" width="4.44140625" style="245" customWidth="1"/>
    <col min="12035" max="12037" width="4.6640625" style="245" customWidth="1"/>
    <col min="12038" max="12038" width="4.88671875" style="245" customWidth="1"/>
    <col min="12039" max="12039" width="4.6640625" style="245" customWidth="1"/>
    <col min="12040" max="12040" width="4.33203125" style="245" customWidth="1"/>
    <col min="12041" max="12042" width="4.6640625" style="245" customWidth="1"/>
    <col min="12043" max="12043" width="4.44140625" style="245" customWidth="1"/>
    <col min="12044" max="12045" width="4.6640625" style="245" customWidth="1"/>
    <col min="12046" max="12046" width="4.5546875" style="245" customWidth="1"/>
    <col min="12047" max="12048" width="4.6640625" style="245" customWidth="1"/>
    <col min="12049" max="12049" width="4.5546875" style="245" customWidth="1"/>
    <col min="12050" max="12051" width="5.33203125" style="245" customWidth="1"/>
    <col min="12052" max="12053" width="6.33203125" style="245" customWidth="1"/>
    <col min="12054" max="12279" width="8.88671875" style="245"/>
    <col min="12280" max="12280" width="3.44140625" style="245" customWidth="1"/>
    <col min="12281" max="12281" width="37.5546875" style="245" customWidth="1"/>
    <col min="12282" max="12282" width="4.6640625" style="245" customWidth="1"/>
    <col min="12283" max="12283" width="4.5546875" style="245" bestFit="1" customWidth="1"/>
    <col min="12284" max="12284" width="4.5546875" style="245" customWidth="1"/>
    <col min="12285" max="12286" width="4.6640625" style="245" customWidth="1"/>
    <col min="12287" max="12287" width="4.5546875" style="245" customWidth="1"/>
    <col min="12288" max="12288" width="4.6640625" style="245" customWidth="1"/>
    <col min="12289" max="12289" width="4.5546875" style="245" customWidth="1"/>
    <col min="12290" max="12290" width="4.44140625" style="245" customWidth="1"/>
    <col min="12291" max="12293" width="4.6640625" style="245" customWidth="1"/>
    <col min="12294" max="12294" width="4.88671875" style="245" customWidth="1"/>
    <col min="12295" max="12295" width="4.6640625" style="245" customWidth="1"/>
    <col min="12296" max="12296" width="4.33203125" style="245" customWidth="1"/>
    <col min="12297" max="12298" width="4.6640625" style="245" customWidth="1"/>
    <col min="12299" max="12299" width="4.44140625" style="245" customWidth="1"/>
    <col min="12300" max="12301" width="4.6640625" style="245" customWidth="1"/>
    <col min="12302" max="12302" width="4.5546875" style="245" customWidth="1"/>
    <col min="12303" max="12304" width="4.6640625" style="245" customWidth="1"/>
    <col min="12305" max="12305" width="4.5546875" style="245" customWidth="1"/>
    <col min="12306" max="12307" width="5.33203125" style="245" customWidth="1"/>
    <col min="12308" max="12309" width="6.33203125" style="245" customWidth="1"/>
    <col min="12310" max="12535" width="8.88671875" style="245"/>
    <col min="12536" max="12536" width="3.44140625" style="245" customWidth="1"/>
    <col min="12537" max="12537" width="37.5546875" style="245" customWidth="1"/>
    <col min="12538" max="12538" width="4.6640625" style="245" customWidth="1"/>
    <col min="12539" max="12539" width="4.5546875" style="245" bestFit="1" customWidth="1"/>
    <col min="12540" max="12540" width="4.5546875" style="245" customWidth="1"/>
    <col min="12541" max="12542" width="4.6640625" style="245" customWidth="1"/>
    <col min="12543" max="12543" width="4.5546875" style="245" customWidth="1"/>
    <col min="12544" max="12544" width="4.6640625" style="245" customWidth="1"/>
    <col min="12545" max="12545" width="4.5546875" style="245" customWidth="1"/>
    <col min="12546" max="12546" width="4.44140625" style="245" customWidth="1"/>
    <col min="12547" max="12549" width="4.6640625" style="245" customWidth="1"/>
    <col min="12550" max="12550" width="4.88671875" style="245" customWidth="1"/>
    <col min="12551" max="12551" width="4.6640625" style="245" customWidth="1"/>
    <col min="12552" max="12552" width="4.33203125" style="245" customWidth="1"/>
    <col min="12553" max="12554" width="4.6640625" style="245" customWidth="1"/>
    <col min="12555" max="12555" width="4.44140625" style="245" customWidth="1"/>
    <col min="12556" max="12557" width="4.6640625" style="245" customWidth="1"/>
    <col min="12558" max="12558" width="4.5546875" style="245" customWidth="1"/>
    <col min="12559" max="12560" width="4.6640625" style="245" customWidth="1"/>
    <col min="12561" max="12561" width="4.5546875" style="245" customWidth="1"/>
    <col min="12562" max="12563" width="5.33203125" style="245" customWidth="1"/>
    <col min="12564" max="12565" width="6.33203125" style="245" customWidth="1"/>
    <col min="12566" max="12791" width="8.88671875" style="245"/>
    <col min="12792" max="12792" width="3.44140625" style="245" customWidth="1"/>
    <col min="12793" max="12793" width="37.5546875" style="245" customWidth="1"/>
    <col min="12794" max="12794" width="4.6640625" style="245" customWidth="1"/>
    <col min="12795" max="12795" width="4.5546875" style="245" bestFit="1" customWidth="1"/>
    <col min="12796" max="12796" width="4.5546875" style="245" customWidth="1"/>
    <col min="12797" max="12798" width="4.6640625" style="245" customWidth="1"/>
    <col min="12799" max="12799" width="4.5546875" style="245" customWidth="1"/>
    <col min="12800" max="12800" width="4.6640625" style="245" customWidth="1"/>
    <col min="12801" max="12801" width="4.5546875" style="245" customWidth="1"/>
    <col min="12802" max="12802" width="4.44140625" style="245" customWidth="1"/>
    <col min="12803" max="12805" width="4.6640625" style="245" customWidth="1"/>
    <col min="12806" max="12806" width="4.88671875" style="245" customWidth="1"/>
    <col min="12807" max="12807" width="4.6640625" style="245" customWidth="1"/>
    <col min="12808" max="12808" width="4.33203125" style="245" customWidth="1"/>
    <col min="12809" max="12810" width="4.6640625" style="245" customWidth="1"/>
    <col min="12811" max="12811" width="4.44140625" style="245" customWidth="1"/>
    <col min="12812" max="12813" width="4.6640625" style="245" customWidth="1"/>
    <col min="12814" max="12814" width="4.5546875" style="245" customWidth="1"/>
    <col min="12815" max="12816" width="4.6640625" style="245" customWidth="1"/>
    <col min="12817" max="12817" width="4.5546875" style="245" customWidth="1"/>
    <col min="12818" max="12819" width="5.33203125" style="245" customWidth="1"/>
    <col min="12820" max="12821" width="6.33203125" style="245" customWidth="1"/>
    <col min="12822" max="13047" width="8.88671875" style="245"/>
    <col min="13048" max="13048" width="3.44140625" style="245" customWidth="1"/>
    <col min="13049" max="13049" width="37.5546875" style="245" customWidth="1"/>
    <col min="13050" max="13050" width="4.6640625" style="245" customWidth="1"/>
    <col min="13051" max="13051" width="4.5546875" style="245" bestFit="1" customWidth="1"/>
    <col min="13052" max="13052" width="4.5546875" style="245" customWidth="1"/>
    <col min="13053" max="13054" width="4.6640625" style="245" customWidth="1"/>
    <col min="13055" max="13055" width="4.5546875" style="245" customWidth="1"/>
    <col min="13056" max="13056" width="4.6640625" style="245" customWidth="1"/>
    <col min="13057" max="13057" width="4.5546875" style="245" customWidth="1"/>
    <col min="13058" max="13058" width="4.44140625" style="245" customWidth="1"/>
    <col min="13059" max="13061" width="4.6640625" style="245" customWidth="1"/>
    <col min="13062" max="13062" width="4.88671875" style="245" customWidth="1"/>
    <col min="13063" max="13063" width="4.6640625" style="245" customWidth="1"/>
    <col min="13064" max="13064" width="4.33203125" style="245" customWidth="1"/>
    <col min="13065" max="13066" width="4.6640625" style="245" customWidth="1"/>
    <col min="13067" max="13067" width="4.44140625" style="245" customWidth="1"/>
    <col min="13068" max="13069" width="4.6640625" style="245" customWidth="1"/>
    <col min="13070" max="13070" width="4.5546875" style="245" customWidth="1"/>
    <col min="13071" max="13072" width="4.6640625" style="245" customWidth="1"/>
    <col min="13073" max="13073" width="4.5546875" style="245" customWidth="1"/>
    <col min="13074" max="13075" width="5.33203125" style="245" customWidth="1"/>
    <col min="13076" max="13077" width="6.33203125" style="245" customWidth="1"/>
    <col min="13078" max="13303" width="8.88671875" style="245"/>
    <col min="13304" max="13304" width="3.44140625" style="245" customWidth="1"/>
    <col min="13305" max="13305" width="37.5546875" style="245" customWidth="1"/>
    <col min="13306" max="13306" width="4.6640625" style="245" customWidth="1"/>
    <col min="13307" max="13307" width="4.5546875" style="245" bestFit="1" customWidth="1"/>
    <col min="13308" max="13308" width="4.5546875" style="245" customWidth="1"/>
    <col min="13309" max="13310" width="4.6640625" style="245" customWidth="1"/>
    <col min="13311" max="13311" width="4.5546875" style="245" customWidth="1"/>
    <col min="13312" max="13312" width="4.6640625" style="245" customWidth="1"/>
    <col min="13313" max="13313" width="4.5546875" style="245" customWidth="1"/>
    <col min="13314" max="13314" width="4.44140625" style="245" customWidth="1"/>
    <col min="13315" max="13317" width="4.6640625" style="245" customWidth="1"/>
    <col min="13318" max="13318" width="4.88671875" style="245" customWidth="1"/>
    <col min="13319" max="13319" width="4.6640625" style="245" customWidth="1"/>
    <col min="13320" max="13320" width="4.33203125" style="245" customWidth="1"/>
    <col min="13321" max="13322" width="4.6640625" style="245" customWidth="1"/>
    <col min="13323" max="13323" width="4.44140625" style="245" customWidth="1"/>
    <col min="13324" max="13325" width="4.6640625" style="245" customWidth="1"/>
    <col min="13326" max="13326" width="4.5546875" style="245" customWidth="1"/>
    <col min="13327" max="13328" width="4.6640625" style="245" customWidth="1"/>
    <col min="13329" max="13329" width="4.5546875" style="245" customWidth="1"/>
    <col min="13330" max="13331" width="5.33203125" style="245" customWidth="1"/>
    <col min="13332" max="13333" width="6.33203125" style="245" customWidth="1"/>
    <col min="13334" max="13559" width="8.88671875" style="245"/>
    <col min="13560" max="13560" width="3.44140625" style="245" customWidth="1"/>
    <col min="13561" max="13561" width="37.5546875" style="245" customWidth="1"/>
    <col min="13562" max="13562" width="4.6640625" style="245" customWidth="1"/>
    <col min="13563" max="13563" width="4.5546875" style="245" bestFit="1" customWidth="1"/>
    <col min="13564" max="13564" width="4.5546875" style="245" customWidth="1"/>
    <col min="13565" max="13566" width="4.6640625" style="245" customWidth="1"/>
    <col min="13567" max="13567" width="4.5546875" style="245" customWidth="1"/>
    <col min="13568" max="13568" width="4.6640625" style="245" customWidth="1"/>
    <col min="13569" max="13569" width="4.5546875" style="245" customWidth="1"/>
    <col min="13570" max="13570" width="4.44140625" style="245" customWidth="1"/>
    <col min="13571" max="13573" width="4.6640625" style="245" customWidth="1"/>
    <col min="13574" max="13574" width="4.88671875" style="245" customWidth="1"/>
    <col min="13575" max="13575" width="4.6640625" style="245" customWidth="1"/>
    <col min="13576" max="13576" width="4.33203125" style="245" customWidth="1"/>
    <col min="13577" max="13578" width="4.6640625" style="245" customWidth="1"/>
    <col min="13579" max="13579" width="4.44140625" style="245" customWidth="1"/>
    <col min="13580" max="13581" width="4.6640625" style="245" customWidth="1"/>
    <col min="13582" max="13582" width="4.5546875" style="245" customWidth="1"/>
    <col min="13583" max="13584" width="4.6640625" style="245" customWidth="1"/>
    <col min="13585" max="13585" width="4.5546875" style="245" customWidth="1"/>
    <col min="13586" max="13587" width="5.33203125" style="245" customWidth="1"/>
    <col min="13588" max="13589" width="6.33203125" style="245" customWidth="1"/>
    <col min="13590" max="13815" width="8.88671875" style="245"/>
    <col min="13816" max="13816" width="3.44140625" style="245" customWidth="1"/>
    <col min="13817" max="13817" width="37.5546875" style="245" customWidth="1"/>
    <col min="13818" max="13818" width="4.6640625" style="245" customWidth="1"/>
    <col min="13819" max="13819" width="4.5546875" style="245" bestFit="1" customWidth="1"/>
    <col min="13820" max="13820" width="4.5546875" style="245" customWidth="1"/>
    <col min="13821" max="13822" width="4.6640625" style="245" customWidth="1"/>
    <col min="13823" max="13823" width="4.5546875" style="245" customWidth="1"/>
    <col min="13824" max="13824" width="4.6640625" style="245" customWidth="1"/>
    <col min="13825" max="13825" width="4.5546875" style="245" customWidth="1"/>
    <col min="13826" max="13826" width="4.44140625" style="245" customWidth="1"/>
    <col min="13827" max="13829" width="4.6640625" style="245" customWidth="1"/>
    <col min="13830" max="13830" width="4.88671875" style="245" customWidth="1"/>
    <col min="13831" max="13831" width="4.6640625" style="245" customWidth="1"/>
    <col min="13832" max="13832" width="4.33203125" style="245" customWidth="1"/>
    <col min="13833" max="13834" width="4.6640625" style="245" customWidth="1"/>
    <col min="13835" max="13835" width="4.44140625" style="245" customWidth="1"/>
    <col min="13836" max="13837" width="4.6640625" style="245" customWidth="1"/>
    <col min="13838" max="13838" width="4.5546875" style="245" customWidth="1"/>
    <col min="13839" max="13840" width="4.6640625" style="245" customWidth="1"/>
    <col min="13841" max="13841" width="4.5546875" style="245" customWidth="1"/>
    <col min="13842" max="13843" width="5.33203125" style="245" customWidth="1"/>
    <col min="13844" max="13845" width="6.33203125" style="245" customWidth="1"/>
    <col min="13846" max="14071" width="8.88671875" style="245"/>
    <col min="14072" max="14072" width="3.44140625" style="245" customWidth="1"/>
    <col min="14073" max="14073" width="37.5546875" style="245" customWidth="1"/>
    <col min="14074" max="14074" width="4.6640625" style="245" customWidth="1"/>
    <col min="14075" max="14075" width="4.5546875" style="245" bestFit="1" customWidth="1"/>
    <col min="14076" max="14076" width="4.5546875" style="245" customWidth="1"/>
    <col min="14077" max="14078" width="4.6640625" style="245" customWidth="1"/>
    <col min="14079" max="14079" width="4.5546875" style="245" customWidth="1"/>
    <col min="14080" max="14080" width="4.6640625" style="245" customWidth="1"/>
    <col min="14081" max="14081" width="4.5546875" style="245" customWidth="1"/>
    <col min="14082" max="14082" width="4.44140625" style="245" customWidth="1"/>
    <col min="14083" max="14085" width="4.6640625" style="245" customWidth="1"/>
    <col min="14086" max="14086" width="4.88671875" style="245" customWidth="1"/>
    <col min="14087" max="14087" width="4.6640625" style="245" customWidth="1"/>
    <col min="14088" max="14088" width="4.33203125" style="245" customWidth="1"/>
    <col min="14089" max="14090" width="4.6640625" style="245" customWidth="1"/>
    <col min="14091" max="14091" width="4.44140625" style="245" customWidth="1"/>
    <col min="14092" max="14093" width="4.6640625" style="245" customWidth="1"/>
    <col min="14094" max="14094" width="4.5546875" style="245" customWidth="1"/>
    <col min="14095" max="14096" width="4.6640625" style="245" customWidth="1"/>
    <col min="14097" max="14097" width="4.5546875" style="245" customWidth="1"/>
    <col min="14098" max="14099" width="5.33203125" style="245" customWidth="1"/>
    <col min="14100" max="14101" width="6.33203125" style="245" customWidth="1"/>
    <col min="14102" max="14327" width="8.88671875" style="245"/>
    <col min="14328" max="14328" width="3.44140625" style="245" customWidth="1"/>
    <col min="14329" max="14329" width="37.5546875" style="245" customWidth="1"/>
    <col min="14330" max="14330" width="4.6640625" style="245" customWidth="1"/>
    <col min="14331" max="14331" width="4.5546875" style="245" bestFit="1" customWidth="1"/>
    <col min="14332" max="14332" width="4.5546875" style="245" customWidth="1"/>
    <col min="14333" max="14334" width="4.6640625" style="245" customWidth="1"/>
    <col min="14335" max="14335" width="4.5546875" style="245" customWidth="1"/>
    <col min="14336" max="14336" width="4.6640625" style="245" customWidth="1"/>
    <col min="14337" max="14337" width="4.5546875" style="245" customWidth="1"/>
    <col min="14338" max="14338" width="4.44140625" style="245" customWidth="1"/>
    <col min="14339" max="14341" width="4.6640625" style="245" customWidth="1"/>
    <col min="14342" max="14342" width="4.88671875" style="245" customWidth="1"/>
    <col min="14343" max="14343" width="4.6640625" style="245" customWidth="1"/>
    <col min="14344" max="14344" width="4.33203125" style="245" customWidth="1"/>
    <col min="14345" max="14346" width="4.6640625" style="245" customWidth="1"/>
    <col min="14347" max="14347" width="4.44140625" style="245" customWidth="1"/>
    <col min="14348" max="14349" width="4.6640625" style="245" customWidth="1"/>
    <col min="14350" max="14350" width="4.5546875" style="245" customWidth="1"/>
    <col min="14351" max="14352" width="4.6640625" style="245" customWidth="1"/>
    <col min="14353" max="14353" width="4.5546875" style="245" customWidth="1"/>
    <col min="14354" max="14355" width="5.33203125" style="245" customWidth="1"/>
    <col min="14356" max="14357" width="6.33203125" style="245" customWidth="1"/>
    <col min="14358" max="14583" width="8.88671875" style="245"/>
    <col min="14584" max="14584" width="3.44140625" style="245" customWidth="1"/>
    <col min="14585" max="14585" width="37.5546875" style="245" customWidth="1"/>
    <col min="14586" max="14586" width="4.6640625" style="245" customWidth="1"/>
    <col min="14587" max="14587" width="4.5546875" style="245" bestFit="1" customWidth="1"/>
    <col min="14588" max="14588" width="4.5546875" style="245" customWidth="1"/>
    <col min="14589" max="14590" width="4.6640625" style="245" customWidth="1"/>
    <col min="14591" max="14591" width="4.5546875" style="245" customWidth="1"/>
    <col min="14592" max="14592" width="4.6640625" style="245" customWidth="1"/>
    <col min="14593" max="14593" width="4.5546875" style="245" customWidth="1"/>
    <col min="14594" max="14594" width="4.44140625" style="245" customWidth="1"/>
    <col min="14595" max="14597" width="4.6640625" style="245" customWidth="1"/>
    <col min="14598" max="14598" width="4.88671875" style="245" customWidth="1"/>
    <col min="14599" max="14599" width="4.6640625" style="245" customWidth="1"/>
    <col min="14600" max="14600" width="4.33203125" style="245" customWidth="1"/>
    <col min="14601" max="14602" width="4.6640625" style="245" customWidth="1"/>
    <col min="14603" max="14603" width="4.44140625" style="245" customWidth="1"/>
    <col min="14604" max="14605" width="4.6640625" style="245" customWidth="1"/>
    <col min="14606" max="14606" width="4.5546875" style="245" customWidth="1"/>
    <col min="14607" max="14608" width="4.6640625" style="245" customWidth="1"/>
    <col min="14609" max="14609" width="4.5546875" style="245" customWidth="1"/>
    <col min="14610" max="14611" width="5.33203125" style="245" customWidth="1"/>
    <col min="14612" max="14613" width="6.33203125" style="245" customWidth="1"/>
    <col min="14614" max="14839" width="8.88671875" style="245"/>
    <col min="14840" max="14840" width="3.44140625" style="245" customWidth="1"/>
    <col min="14841" max="14841" width="37.5546875" style="245" customWidth="1"/>
    <col min="14842" max="14842" width="4.6640625" style="245" customWidth="1"/>
    <col min="14843" max="14843" width="4.5546875" style="245" bestFit="1" customWidth="1"/>
    <col min="14844" max="14844" width="4.5546875" style="245" customWidth="1"/>
    <col min="14845" max="14846" width="4.6640625" style="245" customWidth="1"/>
    <col min="14847" max="14847" width="4.5546875" style="245" customWidth="1"/>
    <col min="14848" max="14848" width="4.6640625" style="245" customWidth="1"/>
    <col min="14849" max="14849" width="4.5546875" style="245" customWidth="1"/>
    <col min="14850" max="14850" width="4.44140625" style="245" customWidth="1"/>
    <col min="14851" max="14853" width="4.6640625" style="245" customWidth="1"/>
    <col min="14854" max="14854" width="4.88671875" style="245" customWidth="1"/>
    <col min="14855" max="14855" width="4.6640625" style="245" customWidth="1"/>
    <col min="14856" max="14856" width="4.33203125" style="245" customWidth="1"/>
    <col min="14857" max="14858" width="4.6640625" style="245" customWidth="1"/>
    <col min="14859" max="14859" width="4.44140625" style="245" customWidth="1"/>
    <col min="14860" max="14861" width="4.6640625" style="245" customWidth="1"/>
    <col min="14862" max="14862" width="4.5546875" style="245" customWidth="1"/>
    <col min="14863" max="14864" width="4.6640625" style="245" customWidth="1"/>
    <col min="14865" max="14865" width="4.5546875" style="245" customWidth="1"/>
    <col min="14866" max="14867" width="5.33203125" style="245" customWidth="1"/>
    <col min="14868" max="14869" width="6.33203125" style="245" customWidth="1"/>
    <col min="14870" max="15095" width="8.88671875" style="245"/>
    <col min="15096" max="15096" width="3.44140625" style="245" customWidth="1"/>
    <col min="15097" max="15097" width="37.5546875" style="245" customWidth="1"/>
    <col min="15098" max="15098" width="4.6640625" style="245" customWidth="1"/>
    <col min="15099" max="15099" width="4.5546875" style="245" bestFit="1" customWidth="1"/>
    <col min="15100" max="15100" width="4.5546875" style="245" customWidth="1"/>
    <col min="15101" max="15102" width="4.6640625" style="245" customWidth="1"/>
    <col min="15103" max="15103" width="4.5546875" style="245" customWidth="1"/>
    <col min="15104" max="15104" width="4.6640625" style="245" customWidth="1"/>
    <col min="15105" max="15105" width="4.5546875" style="245" customWidth="1"/>
    <col min="15106" max="15106" width="4.44140625" style="245" customWidth="1"/>
    <col min="15107" max="15109" width="4.6640625" style="245" customWidth="1"/>
    <col min="15110" max="15110" width="4.88671875" style="245" customWidth="1"/>
    <col min="15111" max="15111" width="4.6640625" style="245" customWidth="1"/>
    <col min="15112" max="15112" width="4.33203125" style="245" customWidth="1"/>
    <col min="15113" max="15114" width="4.6640625" style="245" customWidth="1"/>
    <col min="15115" max="15115" width="4.44140625" style="245" customWidth="1"/>
    <col min="15116" max="15117" width="4.6640625" style="245" customWidth="1"/>
    <col min="15118" max="15118" width="4.5546875" style="245" customWidth="1"/>
    <col min="15119" max="15120" width="4.6640625" style="245" customWidth="1"/>
    <col min="15121" max="15121" width="4.5546875" style="245" customWidth="1"/>
    <col min="15122" max="15123" width="5.33203125" style="245" customWidth="1"/>
    <col min="15124" max="15125" width="6.33203125" style="245" customWidth="1"/>
    <col min="15126" max="15351" width="8.88671875" style="245"/>
    <col min="15352" max="15352" width="3.44140625" style="245" customWidth="1"/>
    <col min="15353" max="15353" width="37.5546875" style="245" customWidth="1"/>
    <col min="15354" max="15354" width="4.6640625" style="245" customWidth="1"/>
    <col min="15355" max="15355" width="4.5546875" style="245" bestFit="1" customWidth="1"/>
    <col min="15356" max="15356" width="4.5546875" style="245" customWidth="1"/>
    <col min="15357" max="15358" width="4.6640625" style="245" customWidth="1"/>
    <col min="15359" max="15359" width="4.5546875" style="245" customWidth="1"/>
    <col min="15360" max="15360" width="4.6640625" style="245" customWidth="1"/>
    <col min="15361" max="15361" width="4.5546875" style="245" customWidth="1"/>
    <col min="15362" max="15362" width="4.44140625" style="245" customWidth="1"/>
    <col min="15363" max="15365" width="4.6640625" style="245" customWidth="1"/>
    <col min="15366" max="15366" width="4.88671875" style="245" customWidth="1"/>
    <col min="15367" max="15367" width="4.6640625" style="245" customWidth="1"/>
    <col min="15368" max="15368" width="4.33203125" style="245" customWidth="1"/>
    <col min="15369" max="15370" width="4.6640625" style="245" customWidth="1"/>
    <col min="15371" max="15371" width="4.44140625" style="245" customWidth="1"/>
    <col min="15372" max="15373" width="4.6640625" style="245" customWidth="1"/>
    <col min="15374" max="15374" width="4.5546875" style="245" customWidth="1"/>
    <col min="15375" max="15376" width="4.6640625" style="245" customWidth="1"/>
    <col min="15377" max="15377" width="4.5546875" style="245" customWidth="1"/>
    <col min="15378" max="15379" width="5.33203125" style="245" customWidth="1"/>
    <col min="15380" max="15381" width="6.33203125" style="245" customWidth="1"/>
    <col min="15382" max="15607" width="8.88671875" style="245"/>
    <col min="15608" max="15608" width="3.44140625" style="245" customWidth="1"/>
    <col min="15609" max="15609" width="37.5546875" style="245" customWidth="1"/>
    <col min="15610" max="15610" width="4.6640625" style="245" customWidth="1"/>
    <col min="15611" max="15611" width="4.5546875" style="245" bestFit="1" customWidth="1"/>
    <col min="15612" max="15612" width="4.5546875" style="245" customWidth="1"/>
    <col min="15613" max="15614" width="4.6640625" style="245" customWidth="1"/>
    <col min="15615" max="15615" width="4.5546875" style="245" customWidth="1"/>
    <col min="15616" max="15616" width="4.6640625" style="245" customWidth="1"/>
    <col min="15617" max="15617" width="4.5546875" style="245" customWidth="1"/>
    <col min="15618" max="15618" width="4.44140625" style="245" customWidth="1"/>
    <col min="15619" max="15621" width="4.6640625" style="245" customWidth="1"/>
    <col min="15622" max="15622" width="4.88671875" style="245" customWidth="1"/>
    <col min="15623" max="15623" width="4.6640625" style="245" customWidth="1"/>
    <col min="15624" max="15624" width="4.33203125" style="245" customWidth="1"/>
    <col min="15625" max="15626" width="4.6640625" style="245" customWidth="1"/>
    <col min="15627" max="15627" width="4.44140625" style="245" customWidth="1"/>
    <col min="15628" max="15629" width="4.6640625" style="245" customWidth="1"/>
    <col min="15630" max="15630" width="4.5546875" style="245" customWidth="1"/>
    <col min="15631" max="15632" width="4.6640625" style="245" customWidth="1"/>
    <col min="15633" max="15633" width="4.5546875" style="245" customWidth="1"/>
    <col min="15634" max="15635" width="5.33203125" style="245" customWidth="1"/>
    <col min="15636" max="15637" width="6.33203125" style="245" customWidth="1"/>
    <col min="15638" max="15863" width="8.88671875" style="245"/>
    <col min="15864" max="15864" width="3.44140625" style="245" customWidth="1"/>
    <col min="15865" max="15865" width="37.5546875" style="245" customWidth="1"/>
    <col min="15866" max="15866" width="4.6640625" style="245" customWidth="1"/>
    <col min="15867" max="15867" width="4.5546875" style="245" bestFit="1" customWidth="1"/>
    <col min="15868" max="15868" width="4.5546875" style="245" customWidth="1"/>
    <col min="15869" max="15870" width="4.6640625" style="245" customWidth="1"/>
    <col min="15871" max="15871" width="4.5546875" style="245" customWidth="1"/>
    <col min="15872" max="15872" width="4.6640625" style="245" customWidth="1"/>
    <col min="15873" max="15873" width="4.5546875" style="245" customWidth="1"/>
    <col min="15874" max="15874" width="4.44140625" style="245" customWidth="1"/>
    <col min="15875" max="15877" width="4.6640625" style="245" customWidth="1"/>
    <col min="15878" max="15878" width="4.88671875" style="245" customWidth="1"/>
    <col min="15879" max="15879" width="4.6640625" style="245" customWidth="1"/>
    <col min="15880" max="15880" width="4.33203125" style="245" customWidth="1"/>
    <col min="15881" max="15882" width="4.6640625" style="245" customWidth="1"/>
    <col min="15883" max="15883" width="4.44140625" style="245" customWidth="1"/>
    <col min="15884" max="15885" width="4.6640625" style="245" customWidth="1"/>
    <col min="15886" max="15886" width="4.5546875" style="245" customWidth="1"/>
    <col min="15887" max="15888" width="4.6640625" style="245" customWidth="1"/>
    <col min="15889" max="15889" width="4.5546875" style="245" customWidth="1"/>
    <col min="15890" max="15891" width="5.33203125" style="245" customWidth="1"/>
    <col min="15892" max="15893" width="6.33203125" style="245" customWidth="1"/>
    <col min="15894" max="16119" width="8.88671875" style="245"/>
    <col min="16120" max="16120" width="3.44140625" style="245" customWidth="1"/>
    <col min="16121" max="16121" width="37.5546875" style="245" customWidth="1"/>
    <col min="16122" max="16122" width="4.6640625" style="245" customWidth="1"/>
    <col min="16123" max="16123" width="4.5546875" style="245" bestFit="1" customWidth="1"/>
    <col min="16124" max="16124" width="4.5546875" style="245" customWidth="1"/>
    <col min="16125" max="16126" width="4.6640625" style="245" customWidth="1"/>
    <col min="16127" max="16127" width="4.5546875" style="245" customWidth="1"/>
    <col min="16128" max="16128" width="4.6640625" style="245" customWidth="1"/>
    <col min="16129" max="16129" width="4.5546875" style="245" customWidth="1"/>
    <col min="16130" max="16130" width="4.44140625" style="245" customWidth="1"/>
    <col min="16131" max="16133" width="4.6640625" style="245" customWidth="1"/>
    <col min="16134" max="16134" width="4.88671875" style="245" customWidth="1"/>
    <col min="16135" max="16135" width="4.6640625" style="245" customWidth="1"/>
    <col min="16136" max="16136" width="4.33203125" style="245" customWidth="1"/>
    <col min="16137" max="16138" width="4.6640625" style="245" customWidth="1"/>
    <col min="16139" max="16139" width="4.44140625" style="245" customWidth="1"/>
    <col min="16140" max="16141" width="4.6640625" style="245" customWidth="1"/>
    <col min="16142" max="16142" width="4.5546875" style="245" customWidth="1"/>
    <col min="16143" max="16144" width="4.6640625" style="245" customWidth="1"/>
    <col min="16145" max="16145" width="4.5546875" style="245" customWidth="1"/>
    <col min="16146" max="16147" width="5.33203125" style="245" customWidth="1"/>
    <col min="16148" max="16149" width="6.33203125" style="245" customWidth="1"/>
    <col min="16150" max="16384" width="8.88671875" style="245"/>
  </cols>
  <sheetData>
    <row r="1" spans="1:23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</row>
    <row r="2" spans="1:23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</row>
    <row r="3" spans="1:23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23" ht="15.6" x14ac:dyDescent="0.3">
      <c r="A4" s="519" t="s">
        <v>393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23" ht="15.6" x14ac:dyDescent="0.3">
      <c r="A5" s="519" t="s">
        <v>394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23" ht="15.6" x14ac:dyDescent="0.3">
      <c r="A6" s="249" t="s">
        <v>395</v>
      </c>
      <c r="B6" s="249"/>
      <c r="F6" s="249"/>
      <c r="G6" s="249"/>
      <c r="H6" s="249"/>
      <c r="I6" s="249"/>
      <c r="J6" s="249"/>
      <c r="K6" s="249"/>
    </row>
    <row r="8" spans="1:23" s="251" customFormat="1" ht="48.6" customHeight="1" x14ac:dyDescent="0.3">
      <c r="A8" s="520" t="s">
        <v>3</v>
      </c>
      <c r="B8" s="522" t="s">
        <v>4</v>
      </c>
      <c r="C8" s="562" t="s">
        <v>59</v>
      </c>
      <c r="D8" s="562"/>
      <c r="E8" s="562"/>
      <c r="F8" s="561" t="s">
        <v>396</v>
      </c>
      <c r="G8" s="561"/>
      <c r="H8" s="561"/>
      <c r="I8" s="561" t="s">
        <v>397</v>
      </c>
      <c r="J8" s="561"/>
      <c r="K8" s="561"/>
      <c r="L8" s="561" t="s">
        <v>62</v>
      </c>
      <c r="M8" s="561"/>
      <c r="N8" s="561"/>
      <c r="O8" s="525" t="s">
        <v>398</v>
      </c>
      <c r="P8" s="525"/>
      <c r="Q8" s="525"/>
      <c r="R8" s="530" t="s">
        <v>5</v>
      </c>
      <c r="S8" s="531"/>
      <c r="T8" s="532"/>
      <c r="U8" s="529"/>
      <c r="V8" s="529"/>
      <c r="W8" s="529"/>
    </row>
    <row r="9" spans="1:23" s="251" customFormat="1" ht="21" customHeight="1" x14ac:dyDescent="0.3">
      <c r="A9" s="521"/>
      <c r="B9" s="523"/>
      <c r="C9" s="544" t="s">
        <v>381</v>
      </c>
      <c r="D9" s="545"/>
      <c r="E9" s="546"/>
      <c r="F9" s="544" t="s">
        <v>381</v>
      </c>
      <c r="G9" s="545"/>
      <c r="H9" s="546"/>
      <c r="I9" s="544" t="s">
        <v>381</v>
      </c>
      <c r="J9" s="545"/>
      <c r="K9" s="546"/>
      <c r="L9" s="544" t="s">
        <v>399</v>
      </c>
      <c r="M9" s="545"/>
      <c r="N9" s="546"/>
      <c r="O9" s="538" t="s">
        <v>382</v>
      </c>
      <c r="P9" s="539"/>
      <c r="Q9" s="540"/>
      <c r="R9" s="533"/>
      <c r="S9" s="534"/>
      <c r="T9" s="535"/>
      <c r="U9" s="529"/>
      <c r="V9" s="529"/>
      <c r="W9" s="529"/>
    </row>
    <row r="10" spans="1:23" s="251" customFormat="1" ht="36.6" customHeight="1" x14ac:dyDescent="0.3">
      <c r="A10" s="252"/>
      <c r="B10" s="252"/>
      <c r="C10" s="252" t="s">
        <v>17</v>
      </c>
      <c r="D10" s="252" t="s">
        <v>400</v>
      </c>
      <c r="E10" s="252" t="s">
        <v>8</v>
      </c>
      <c r="F10" s="252" t="s">
        <v>6</v>
      </c>
      <c r="G10" s="252" t="s">
        <v>7</v>
      </c>
      <c r="H10" s="252" t="s">
        <v>8</v>
      </c>
      <c r="I10" s="252" t="s">
        <v>6</v>
      </c>
      <c r="J10" s="252" t="s">
        <v>20</v>
      </c>
      <c r="K10" s="252" t="s">
        <v>8</v>
      </c>
      <c r="L10" s="252" t="s">
        <v>23</v>
      </c>
      <c r="M10" s="252" t="s">
        <v>7</v>
      </c>
      <c r="N10" s="252" t="s">
        <v>8</v>
      </c>
      <c r="O10" s="252" t="s">
        <v>23</v>
      </c>
      <c r="P10" s="252" t="s">
        <v>7</v>
      </c>
      <c r="Q10" s="252" t="s">
        <v>9</v>
      </c>
      <c r="R10" s="252" t="s">
        <v>6</v>
      </c>
      <c r="S10" s="252" t="s">
        <v>20</v>
      </c>
      <c r="T10" s="252" t="s">
        <v>9</v>
      </c>
    </row>
    <row r="11" spans="1:23" s="257" customFormat="1" ht="15.6" x14ac:dyDescent="0.25">
      <c r="A11" s="253">
        <v>1</v>
      </c>
      <c r="B11" s="41" t="s">
        <v>401</v>
      </c>
      <c r="C11" s="237"/>
      <c r="D11" s="237"/>
      <c r="E11" s="254">
        <v>85</v>
      </c>
      <c r="F11" s="254">
        <v>20</v>
      </c>
      <c r="G11" s="218">
        <v>40</v>
      </c>
      <c r="H11" s="237">
        <v>90</v>
      </c>
      <c r="I11" s="254">
        <v>20</v>
      </c>
      <c r="J11" s="218">
        <v>40</v>
      </c>
      <c r="K11" s="237">
        <v>91</v>
      </c>
      <c r="L11" s="254">
        <v>20</v>
      </c>
      <c r="M11" s="218">
        <v>40</v>
      </c>
      <c r="N11" s="254">
        <v>90</v>
      </c>
      <c r="O11" s="237">
        <v>20</v>
      </c>
      <c r="P11" s="218">
        <v>40</v>
      </c>
      <c r="Q11" s="254">
        <v>85</v>
      </c>
      <c r="R11" s="255">
        <f>ROUND((F11+I11+L11+O11)/4,1)</f>
        <v>20</v>
      </c>
      <c r="S11" s="255">
        <f>ROUND((G11+J11+M11+P11)/4,1)</f>
        <v>40</v>
      </c>
      <c r="T11" s="255">
        <f>ROUND((E11+H11+K11+N11+Q11)/5,1)</f>
        <v>88.2</v>
      </c>
      <c r="U11" s="262"/>
    </row>
    <row r="12" spans="1:23" s="257" customFormat="1" ht="15.6" x14ac:dyDescent="0.25">
      <c r="A12" s="253">
        <f>A11+1</f>
        <v>2</v>
      </c>
      <c r="B12" s="41" t="s">
        <v>402</v>
      </c>
      <c r="C12" s="237"/>
      <c r="D12" s="237"/>
      <c r="E12" s="254">
        <v>85</v>
      </c>
      <c r="F12" s="254">
        <v>20</v>
      </c>
      <c r="G12" s="218">
        <v>40</v>
      </c>
      <c r="H12" s="237">
        <v>60</v>
      </c>
      <c r="I12" s="254">
        <v>20</v>
      </c>
      <c r="J12" s="218">
        <v>40</v>
      </c>
      <c r="K12" s="237">
        <v>100</v>
      </c>
      <c r="L12" s="254">
        <v>20</v>
      </c>
      <c r="M12" s="218">
        <v>40</v>
      </c>
      <c r="N12" s="254">
        <v>90</v>
      </c>
      <c r="O12" s="237">
        <v>20</v>
      </c>
      <c r="P12" s="218">
        <v>40</v>
      </c>
      <c r="Q12" s="254">
        <v>85</v>
      </c>
      <c r="R12" s="255">
        <f t="shared" ref="R12:S29" si="0">ROUND((F12+I12+L12+O12)/4,1)</f>
        <v>20</v>
      </c>
      <c r="S12" s="255">
        <f t="shared" si="0"/>
        <v>40</v>
      </c>
      <c r="T12" s="255">
        <f t="shared" ref="T12:T29" si="1">ROUND((E12+H12+K12+N12+Q12)/5,1)</f>
        <v>84</v>
      </c>
      <c r="U12" s="262"/>
    </row>
    <row r="13" spans="1:23" s="257" customFormat="1" ht="15.6" x14ac:dyDescent="0.25">
      <c r="A13" s="253">
        <f t="shared" ref="A13:A28" si="2">A12+1</f>
        <v>3</v>
      </c>
      <c r="B13" s="41" t="s">
        <v>403</v>
      </c>
      <c r="C13" s="237"/>
      <c r="D13" s="237"/>
      <c r="E13" s="254">
        <v>85</v>
      </c>
      <c r="F13" s="254">
        <v>20</v>
      </c>
      <c r="G13" s="218">
        <v>40</v>
      </c>
      <c r="H13" s="237">
        <v>60</v>
      </c>
      <c r="I13" s="254">
        <v>20</v>
      </c>
      <c r="J13" s="218">
        <v>40</v>
      </c>
      <c r="K13" s="237">
        <v>100</v>
      </c>
      <c r="L13" s="254">
        <v>20</v>
      </c>
      <c r="M13" s="218">
        <v>40</v>
      </c>
      <c r="N13" s="254">
        <v>60</v>
      </c>
      <c r="O13" s="237">
        <v>20</v>
      </c>
      <c r="P13" s="218">
        <v>40</v>
      </c>
      <c r="Q13" s="254">
        <v>80</v>
      </c>
      <c r="R13" s="255">
        <f t="shared" si="0"/>
        <v>20</v>
      </c>
      <c r="S13" s="255">
        <f t="shared" si="0"/>
        <v>40</v>
      </c>
      <c r="T13" s="255">
        <f t="shared" si="1"/>
        <v>77</v>
      </c>
      <c r="U13" s="262"/>
    </row>
    <row r="14" spans="1:23" s="257" customFormat="1" ht="15.6" x14ac:dyDescent="0.25">
      <c r="A14" s="253">
        <f t="shared" si="2"/>
        <v>4</v>
      </c>
      <c r="B14" s="41" t="s">
        <v>404</v>
      </c>
      <c r="C14" s="237"/>
      <c r="D14" s="237"/>
      <c r="E14" s="254">
        <v>85</v>
      </c>
      <c r="F14" s="254">
        <v>20</v>
      </c>
      <c r="G14" s="218">
        <v>40</v>
      </c>
      <c r="H14" s="237">
        <v>90</v>
      </c>
      <c r="I14" s="254">
        <v>20</v>
      </c>
      <c r="J14" s="218">
        <v>40</v>
      </c>
      <c r="K14" s="237">
        <v>83</v>
      </c>
      <c r="L14" s="254">
        <v>20</v>
      </c>
      <c r="M14" s="218">
        <v>40</v>
      </c>
      <c r="N14" s="254">
        <v>75</v>
      </c>
      <c r="O14" s="237">
        <v>20</v>
      </c>
      <c r="P14" s="218">
        <v>40</v>
      </c>
      <c r="Q14" s="254">
        <v>85</v>
      </c>
      <c r="R14" s="255">
        <f t="shared" si="0"/>
        <v>20</v>
      </c>
      <c r="S14" s="255">
        <f t="shared" si="0"/>
        <v>40</v>
      </c>
      <c r="T14" s="255">
        <f t="shared" si="1"/>
        <v>83.6</v>
      </c>
      <c r="U14" s="262"/>
    </row>
    <row r="15" spans="1:23" s="257" customFormat="1" ht="15.6" x14ac:dyDescent="0.25">
      <c r="A15" s="253">
        <f t="shared" si="2"/>
        <v>5</v>
      </c>
      <c r="B15" s="61" t="s">
        <v>405</v>
      </c>
      <c r="C15" s="237"/>
      <c r="D15" s="237"/>
      <c r="E15" s="254">
        <v>85</v>
      </c>
      <c r="F15" s="254">
        <v>20</v>
      </c>
      <c r="G15" s="218">
        <v>40</v>
      </c>
      <c r="H15" s="237">
        <v>90</v>
      </c>
      <c r="I15" s="254">
        <v>20</v>
      </c>
      <c r="J15" s="218">
        <v>40</v>
      </c>
      <c r="K15" s="237">
        <v>91</v>
      </c>
      <c r="L15" s="254">
        <v>20</v>
      </c>
      <c r="M15" s="218">
        <v>40</v>
      </c>
      <c r="N15" s="254">
        <v>60</v>
      </c>
      <c r="O15" s="237">
        <v>20</v>
      </c>
      <c r="P15" s="218">
        <v>40</v>
      </c>
      <c r="Q15" s="254">
        <v>85</v>
      </c>
      <c r="R15" s="255">
        <f t="shared" si="0"/>
        <v>20</v>
      </c>
      <c r="S15" s="255">
        <f t="shared" si="0"/>
        <v>40</v>
      </c>
      <c r="T15" s="255">
        <f t="shared" si="1"/>
        <v>82.2</v>
      </c>
      <c r="U15" s="262"/>
    </row>
    <row r="16" spans="1:23" s="257" customFormat="1" ht="15.75" customHeight="1" x14ac:dyDescent="0.25">
      <c r="A16" s="253">
        <f t="shared" si="2"/>
        <v>6</v>
      </c>
      <c r="B16" s="41" t="s">
        <v>406</v>
      </c>
      <c r="C16" s="237"/>
      <c r="D16" s="237"/>
      <c r="E16" s="254">
        <v>85</v>
      </c>
      <c r="F16" s="254">
        <v>20</v>
      </c>
      <c r="G16" s="218">
        <v>40</v>
      </c>
      <c r="H16" s="237">
        <v>90</v>
      </c>
      <c r="I16" s="254">
        <v>20</v>
      </c>
      <c r="J16" s="218">
        <v>40</v>
      </c>
      <c r="K16" s="237">
        <v>91</v>
      </c>
      <c r="L16" s="254">
        <v>20</v>
      </c>
      <c r="M16" s="218">
        <v>40</v>
      </c>
      <c r="N16" s="254">
        <v>90</v>
      </c>
      <c r="O16" s="237">
        <v>20</v>
      </c>
      <c r="P16" s="218">
        <v>40</v>
      </c>
      <c r="Q16" s="254">
        <v>85</v>
      </c>
      <c r="R16" s="255">
        <f t="shared" si="0"/>
        <v>20</v>
      </c>
      <c r="S16" s="255">
        <f t="shared" si="0"/>
        <v>40</v>
      </c>
      <c r="T16" s="255">
        <f t="shared" si="1"/>
        <v>88.2</v>
      </c>
      <c r="U16" s="262"/>
    </row>
    <row r="17" spans="1:21" s="257" customFormat="1" ht="16.5" customHeight="1" x14ac:dyDescent="0.25">
      <c r="A17" s="253">
        <f t="shared" si="2"/>
        <v>7</v>
      </c>
      <c r="B17" s="41" t="s">
        <v>407</v>
      </c>
      <c r="C17" s="237"/>
      <c r="D17" s="237"/>
      <c r="E17" s="254">
        <v>85</v>
      </c>
      <c r="F17" s="254">
        <v>20</v>
      </c>
      <c r="G17" s="218">
        <v>40</v>
      </c>
      <c r="H17" s="237">
        <v>90</v>
      </c>
      <c r="I17" s="254">
        <v>20</v>
      </c>
      <c r="J17" s="218">
        <v>40</v>
      </c>
      <c r="K17" s="237">
        <v>83</v>
      </c>
      <c r="L17" s="254">
        <v>20</v>
      </c>
      <c r="M17" s="218">
        <v>40</v>
      </c>
      <c r="N17" s="254">
        <v>90</v>
      </c>
      <c r="O17" s="237">
        <v>20</v>
      </c>
      <c r="P17" s="218">
        <v>40</v>
      </c>
      <c r="Q17" s="254">
        <v>85</v>
      </c>
      <c r="R17" s="255">
        <f t="shared" si="0"/>
        <v>20</v>
      </c>
      <c r="S17" s="255">
        <f t="shared" si="0"/>
        <v>40</v>
      </c>
      <c r="T17" s="255">
        <f t="shared" si="1"/>
        <v>86.6</v>
      </c>
      <c r="U17" s="262"/>
    </row>
    <row r="18" spans="1:21" s="257" customFormat="1" ht="15.6" x14ac:dyDescent="0.25">
      <c r="A18" s="253">
        <f t="shared" si="2"/>
        <v>8</v>
      </c>
      <c r="B18" s="41" t="s">
        <v>408</v>
      </c>
      <c r="C18" s="237"/>
      <c r="D18" s="237"/>
      <c r="E18" s="254">
        <v>85</v>
      </c>
      <c r="F18" s="254">
        <v>20</v>
      </c>
      <c r="G18" s="218">
        <v>40</v>
      </c>
      <c r="H18" s="237">
        <v>60</v>
      </c>
      <c r="I18" s="254">
        <v>20</v>
      </c>
      <c r="J18" s="218">
        <v>40</v>
      </c>
      <c r="K18" s="237">
        <v>100</v>
      </c>
      <c r="L18" s="254">
        <v>20</v>
      </c>
      <c r="M18" s="218">
        <v>40</v>
      </c>
      <c r="N18" s="254">
        <v>90</v>
      </c>
      <c r="O18" s="237">
        <v>20</v>
      </c>
      <c r="P18" s="218">
        <v>40</v>
      </c>
      <c r="Q18" s="254">
        <v>85</v>
      </c>
      <c r="R18" s="255">
        <f t="shared" si="0"/>
        <v>20</v>
      </c>
      <c r="S18" s="255">
        <f t="shared" si="0"/>
        <v>40</v>
      </c>
      <c r="T18" s="255">
        <f t="shared" si="1"/>
        <v>84</v>
      </c>
      <c r="U18" s="262"/>
    </row>
    <row r="19" spans="1:21" s="257" customFormat="1" ht="15.6" x14ac:dyDescent="0.25">
      <c r="A19" s="253">
        <f t="shared" si="2"/>
        <v>9</v>
      </c>
      <c r="B19" s="41" t="s">
        <v>409</v>
      </c>
      <c r="C19" s="237"/>
      <c r="D19" s="237"/>
      <c r="E19" s="254">
        <v>85</v>
      </c>
      <c r="F19" s="254">
        <v>20</v>
      </c>
      <c r="G19" s="218">
        <v>40</v>
      </c>
      <c r="H19" s="237">
        <v>90</v>
      </c>
      <c r="I19" s="254">
        <v>20</v>
      </c>
      <c r="J19" s="218">
        <v>40</v>
      </c>
      <c r="K19" s="237">
        <v>83</v>
      </c>
      <c r="L19" s="254">
        <v>20</v>
      </c>
      <c r="M19" s="218">
        <v>40</v>
      </c>
      <c r="N19" s="254">
        <v>75</v>
      </c>
      <c r="O19" s="237">
        <v>20</v>
      </c>
      <c r="P19" s="218">
        <v>40</v>
      </c>
      <c r="Q19" s="254">
        <v>85</v>
      </c>
      <c r="R19" s="255">
        <f t="shared" si="0"/>
        <v>20</v>
      </c>
      <c r="S19" s="255">
        <f t="shared" si="0"/>
        <v>40</v>
      </c>
      <c r="T19" s="255">
        <f t="shared" si="1"/>
        <v>83.6</v>
      </c>
      <c r="U19" s="262"/>
    </row>
    <row r="20" spans="1:21" s="257" customFormat="1" ht="15.6" x14ac:dyDescent="0.25">
      <c r="A20" s="253">
        <f t="shared" si="2"/>
        <v>10</v>
      </c>
      <c r="B20" s="41" t="s">
        <v>410</v>
      </c>
      <c r="C20" s="237"/>
      <c r="D20" s="237"/>
      <c r="E20" s="254">
        <v>85</v>
      </c>
      <c r="F20" s="254">
        <v>20</v>
      </c>
      <c r="G20" s="218">
        <v>40</v>
      </c>
      <c r="H20" s="237">
        <v>60</v>
      </c>
      <c r="I20" s="254">
        <v>20</v>
      </c>
      <c r="J20" s="218">
        <v>40</v>
      </c>
      <c r="K20" s="237">
        <v>83</v>
      </c>
      <c r="L20" s="254">
        <v>20</v>
      </c>
      <c r="M20" s="218">
        <v>40</v>
      </c>
      <c r="N20" s="254">
        <v>60</v>
      </c>
      <c r="O20" s="237">
        <v>20</v>
      </c>
      <c r="P20" s="218">
        <v>40</v>
      </c>
      <c r="Q20" s="254">
        <v>95</v>
      </c>
      <c r="R20" s="255">
        <f t="shared" si="0"/>
        <v>20</v>
      </c>
      <c r="S20" s="255">
        <f t="shared" si="0"/>
        <v>40</v>
      </c>
      <c r="T20" s="255">
        <f t="shared" si="1"/>
        <v>76.599999999999994</v>
      </c>
      <c r="U20" s="262"/>
    </row>
    <row r="21" spans="1:21" s="257" customFormat="1" ht="15.6" x14ac:dyDescent="0.25">
      <c r="A21" s="253">
        <f t="shared" si="2"/>
        <v>11</v>
      </c>
      <c r="B21" s="58" t="s">
        <v>411</v>
      </c>
      <c r="C21" s="237"/>
      <c r="D21" s="237"/>
      <c r="E21" s="254">
        <v>85</v>
      </c>
      <c r="F21" s="254">
        <v>20</v>
      </c>
      <c r="G21" s="218">
        <v>40</v>
      </c>
      <c r="H21" s="237">
        <v>60</v>
      </c>
      <c r="I21" s="254">
        <v>20</v>
      </c>
      <c r="J21" s="218">
        <v>40</v>
      </c>
      <c r="K21" s="237">
        <v>91</v>
      </c>
      <c r="L21" s="254">
        <v>20</v>
      </c>
      <c r="M21" s="218">
        <v>40</v>
      </c>
      <c r="N21" s="254">
        <v>90</v>
      </c>
      <c r="O21" s="237">
        <v>20</v>
      </c>
      <c r="P21" s="218">
        <v>40</v>
      </c>
      <c r="Q21" s="254">
        <v>85</v>
      </c>
      <c r="R21" s="255">
        <f t="shared" si="0"/>
        <v>20</v>
      </c>
      <c r="S21" s="255">
        <f t="shared" si="0"/>
        <v>40</v>
      </c>
      <c r="T21" s="255">
        <f t="shared" si="1"/>
        <v>82.2</v>
      </c>
      <c r="U21" s="262"/>
    </row>
    <row r="22" spans="1:21" s="257" customFormat="1" ht="15.6" x14ac:dyDescent="0.25">
      <c r="A22" s="253">
        <f t="shared" si="2"/>
        <v>12</v>
      </c>
      <c r="B22" s="41" t="s">
        <v>412</v>
      </c>
      <c r="C22" s="237"/>
      <c r="D22" s="237"/>
      <c r="E22" s="254">
        <v>85</v>
      </c>
      <c r="F22" s="254">
        <v>20</v>
      </c>
      <c r="G22" s="218">
        <v>40</v>
      </c>
      <c r="H22" s="237">
        <v>60</v>
      </c>
      <c r="I22" s="254">
        <v>20</v>
      </c>
      <c r="J22" s="218">
        <v>40</v>
      </c>
      <c r="K22" s="237">
        <v>66</v>
      </c>
      <c r="L22" s="254">
        <v>20</v>
      </c>
      <c r="M22" s="218">
        <v>40</v>
      </c>
      <c r="N22" s="254">
        <v>60</v>
      </c>
      <c r="O22" s="237">
        <v>20</v>
      </c>
      <c r="P22" s="218">
        <v>40</v>
      </c>
      <c r="Q22" s="254">
        <v>85</v>
      </c>
      <c r="R22" s="255">
        <f t="shared" si="0"/>
        <v>20</v>
      </c>
      <c r="S22" s="255">
        <f t="shared" si="0"/>
        <v>40</v>
      </c>
      <c r="T22" s="255">
        <f t="shared" si="1"/>
        <v>71.2</v>
      </c>
      <c r="U22" s="262"/>
    </row>
    <row r="23" spans="1:21" s="257" customFormat="1" ht="15.6" x14ac:dyDescent="0.25">
      <c r="A23" s="253">
        <f t="shared" si="2"/>
        <v>13</v>
      </c>
      <c r="B23" s="41" t="s">
        <v>413</v>
      </c>
      <c r="C23" s="237"/>
      <c r="D23" s="237"/>
      <c r="E23" s="254">
        <v>85</v>
      </c>
      <c r="F23" s="254">
        <v>20</v>
      </c>
      <c r="G23" s="218">
        <v>40</v>
      </c>
      <c r="H23" s="237">
        <v>60</v>
      </c>
      <c r="I23" s="254">
        <v>20</v>
      </c>
      <c r="J23" s="218">
        <v>40</v>
      </c>
      <c r="K23" s="237">
        <v>66</v>
      </c>
      <c r="L23" s="254">
        <v>20</v>
      </c>
      <c r="M23" s="218">
        <v>40</v>
      </c>
      <c r="N23" s="254">
        <v>60</v>
      </c>
      <c r="O23" s="237">
        <v>20</v>
      </c>
      <c r="P23" s="218">
        <v>40</v>
      </c>
      <c r="Q23" s="254">
        <v>80</v>
      </c>
      <c r="R23" s="255">
        <f t="shared" si="0"/>
        <v>20</v>
      </c>
      <c r="S23" s="255">
        <f t="shared" si="0"/>
        <v>40</v>
      </c>
      <c r="T23" s="255">
        <f t="shared" si="1"/>
        <v>70.2</v>
      </c>
      <c r="U23" s="262"/>
    </row>
    <row r="24" spans="1:21" s="257" customFormat="1" ht="15.6" x14ac:dyDescent="0.25">
      <c r="A24" s="253">
        <f t="shared" si="2"/>
        <v>14</v>
      </c>
      <c r="B24" s="41" t="s">
        <v>414</v>
      </c>
      <c r="C24" s="237"/>
      <c r="D24" s="237"/>
      <c r="E24" s="254">
        <v>85</v>
      </c>
      <c r="F24" s="254">
        <v>20</v>
      </c>
      <c r="G24" s="218">
        <v>40</v>
      </c>
      <c r="H24" s="237">
        <v>90</v>
      </c>
      <c r="I24" s="254">
        <v>20</v>
      </c>
      <c r="J24" s="218">
        <v>40</v>
      </c>
      <c r="K24" s="237">
        <v>91</v>
      </c>
      <c r="L24" s="254">
        <v>20</v>
      </c>
      <c r="M24" s="218">
        <v>40</v>
      </c>
      <c r="N24" s="254">
        <v>90</v>
      </c>
      <c r="O24" s="237">
        <v>20</v>
      </c>
      <c r="P24" s="218">
        <v>40</v>
      </c>
      <c r="Q24" s="254">
        <v>85</v>
      </c>
      <c r="R24" s="255">
        <f t="shared" si="0"/>
        <v>20</v>
      </c>
      <c r="S24" s="255">
        <f t="shared" si="0"/>
        <v>40</v>
      </c>
      <c r="T24" s="255">
        <f t="shared" si="1"/>
        <v>88.2</v>
      </c>
      <c r="U24" s="262"/>
    </row>
    <row r="25" spans="1:21" s="257" customFormat="1" ht="15.6" x14ac:dyDescent="0.25">
      <c r="A25" s="253">
        <f t="shared" si="2"/>
        <v>15</v>
      </c>
      <c r="B25" s="41" t="s">
        <v>415</v>
      </c>
      <c r="C25" s="237"/>
      <c r="D25" s="237"/>
      <c r="E25" s="254">
        <v>85</v>
      </c>
      <c r="F25" s="254">
        <v>20</v>
      </c>
      <c r="G25" s="218">
        <v>40</v>
      </c>
      <c r="H25" s="237">
        <v>90</v>
      </c>
      <c r="I25" s="254">
        <v>20</v>
      </c>
      <c r="J25" s="218">
        <v>40</v>
      </c>
      <c r="K25" s="237">
        <v>100</v>
      </c>
      <c r="L25" s="254">
        <v>20</v>
      </c>
      <c r="M25" s="218">
        <v>40</v>
      </c>
      <c r="N25" s="254">
        <v>90</v>
      </c>
      <c r="O25" s="237">
        <v>20</v>
      </c>
      <c r="P25" s="218">
        <v>40</v>
      </c>
      <c r="Q25" s="254">
        <v>85</v>
      </c>
      <c r="R25" s="255">
        <f t="shared" si="0"/>
        <v>20</v>
      </c>
      <c r="S25" s="255">
        <f t="shared" si="0"/>
        <v>40</v>
      </c>
      <c r="T25" s="255">
        <f t="shared" si="1"/>
        <v>90</v>
      </c>
      <c r="U25" s="262"/>
    </row>
    <row r="26" spans="1:21" s="257" customFormat="1" ht="15.6" x14ac:dyDescent="0.25">
      <c r="A26" s="253">
        <f t="shared" si="2"/>
        <v>16</v>
      </c>
      <c r="B26" s="41" t="s">
        <v>416</v>
      </c>
      <c r="C26" s="224"/>
      <c r="D26" s="224"/>
      <c r="E26" s="254">
        <v>85</v>
      </c>
      <c r="F26" s="254">
        <v>20</v>
      </c>
      <c r="G26" s="218">
        <v>40</v>
      </c>
      <c r="H26" s="237">
        <v>90</v>
      </c>
      <c r="I26" s="254">
        <v>20</v>
      </c>
      <c r="J26" s="218">
        <v>40</v>
      </c>
      <c r="K26" s="237">
        <v>91</v>
      </c>
      <c r="L26" s="254">
        <v>20</v>
      </c>
      <c r="M26" s="218">
        <v>40</v>
      </c>
      <c r="N26" s="254">
        <v>60</v>
      </c>
      <c r="O26" s="237">
        <v>20</v>
      </c>
      <c r="P26" s="218">
        <v>40</v>
      </c>
      <c r="Q26" s="254">
        <v>85</v>
      </c>
      <c r="R26" s="255">
        <f t="shared" si="0"/>
        <v>20</v>
      </c>
      <c r="S26" s="255">
        <f t="shared" si="0"/>
        <v>40</v>
      </c>
      <c r="T26" s="255">
        <f t="shared" si="1"/>
        <v>82.2</v>
      </c>
      <c r="U26" s="262"/>
    </row>
    <row r="27" spans="1:21" s="257" customFormat="1" ht="15.6" x14ac:dyDescent="0.25">
      <c r="A27" s="253">
        <f t="shared" si="2"/>
        <v>17</v>
      </c>
      <c r="B27" s="41" t="s">
        <v>417</v>
      </c>
      <c r="C27" s="224"/>
      <c r="D27" s="224"/>
      <c r="E27" s="254">
        <v>85</v>
      </c>
      <c r="F27" s="254">
        <v>20</v>
      </c>
      <c r="G27" s="218">
        <v>40</v>
      </c>
      <c r="H27" s="237">
        <v>60</v>
      </c>
      <c r="I27" s="254">
        <v>20</v>
      </c>
      <c r="J27" s="218">
        <v>40</v>
      </c>
      <c r="K27" s="237">
        <v>100</v>
      </c>
      <c r="L27" s="254">
        <v>20</v>
      </c>
      <c r="M27" s="218">
        <v>40</v>
      </c>
      <c r="N27" s="254">
        <v>90</v>
      </c>
      <c r="O27" s="237">
        <v>20</v>
      </c>
      <c r="P27" s="218">
        <v>40</v>
      </c>
      <c r="Q27" s="254">
        <v>80</v>
      </c>
      <c r="R27" s="255">
        <f t="shared" si="0"/>
        <v>20</v>
      </c>
      <c r="S27" s="255">
        <f t="shared" si="0"/>
        <v>40</v>
      </c>
      <c r="T27" s="255">
        <f t="shared" si="1"/>
        <v>83</v>
      </c>
      <c r="U27" s="262"/>
    </row>
    <row r="28" spans="1:21" s="257" customFormat="1" ht="15.6" x14ac:dyDescent="0.25">
      <c r="A28" s="253">
        <f t="shared" si="2"/>
        <v>18</v>
      </c>
      <c r="B28" s="41" t="s">
        <v>418</v>
      </c>
      <c r="C28" s="224"/>
      <c r="D28" s="224"/>
      <c r="E28" s="254">
        <v>85</v>
      </c>
      <c r="F28" s="254">
        <v>20</v>
      </c>
      <c r="G28" s="218">
        <v>40</v>
      </c>
      <c r="H28" s="237">
        <v>60</v>
      </c>
      <c r="I28" s="254">
        <v>20</v>
      </c>
      <c r="J28" s="218">
        <v>40</v>
      </c>
      <c r="K28" s="237">
        <v>91</v>
      </c>
      <c r="L28" s="254">
        <v>20</v>
      </c>
      <c r="M28" s="218">
        <v>40</v>
      </c>
      <c r="N28" s="254">
        <v>90</v>
      </c>
      <c r="O28" s="237">
        <v>20</v>
      </c>
      <c r="P28" s="218">
        <v>40</v>
      </c>
      <c r="Q28" s="254">
        <v>85</v>
      </c>
      <c r="R28" s="255">
        <f t="shared" si="0"/>
        <v>20</v>
      </c>
      <c r="S28" s="255">
        <f t="shared" si="0"/>
        <v>40</v>
      </c>
      <c r="T28" s="255">
        <f t="shared" si="1"/>
        <v>82.2</v>
      </c>
      <c r="U28" s="262"/>
    </row>
    <row r="29" spans="1:21" s="257" customFormat="1" ht="15.6" x14ac:dyDescent="0.25">
      <c r="A29" s="253">
        <v>19</v>
      </c>
      <c r="B29" s="42" t="s">
        <v>419</v>
      </c>
      <c r="C29" s="224"/>
      <c r="D29" s="224"/>
      <c r="E29" s="254">
        <v>85</v>
      </c>
      <c r="F29" s="254">
        <v>20</v>
      </c>
      <c r="G29" s="218">
        <v>40</v>
      </c>
      <c r="H29" s="237">
        <v>90</v>
      </c>
      <c r="I29" s="254">
        <v>20</v>
      </c>
      <c r="J29" s="218">
        <v>40</v>
      </c>
      <c r="K29" s="237">
        <v>91</v>
      </c>
      <c r="L29" s="254">
        <v>20</v>
      </c>
      <c r="M29" s="218">
        <v>40</v>
      </c>
      <c r="N29" s="254">
        <v>90</v>
      </c>
      <c r="O29" s="237">
        <v>20</v>
      </c>
      <c r="P29" s="218">
        <v>40</v>
      </c>
      <c r="Q29" s="254">
        <v>85</v>
      </c>
      <c r="R29" s="255">
        <f t="shared" si="0"/>
        <v>20</v>
      </c>
      <c r="S29" s="255">
        <f t="shared" si="0"/>
        <v>40</v>
      </c>
      <c r="T29" s="255">
        <f t="shared" si="1"/>
        <v>88.2</v>
      </c>
      <c r="U29" s="262"/>
    </row>
    <row r="30" spans="1:21" ht="32.4" customHeight="1" x14ac:dyDescent="0.25">
      <c r="A30" s="536" t="s">
        <v>10</v>
      </c>
      <c r="B30" s="537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4"/>
      <c r="S30" s="264"/>
      <c r="T30" s="264"/>
    </row>
    <row r="32" spans="1:21" x14ac:dyDescent="0.25">
      <c r="B32" s="245" t="s">
        <v>11</v>
      </c>
      <c r="C32" s="246"/>
      <c r="D32" s="246"/>
      <c r="E32" s="246"/>
      <c r="R32" s="245"/>
      <c r="S32" s="245"/>
      <c r="T32" s="245"/>
    </row>
    <row r="33" spans="3:20" x14ac:dyDescent="0.25">
      <c r="C33" s="246"/>
      <c r="D33" s="246"/>
      <c r="E33" s="244" t="s">
        <v>12</v>
      </c>
      <c r="L33" s="244" t="s">
        <v>13</v>
      </c>
      <c r="R33" s="245"/>
      <c r="S33" s="245"/>
      <c r="T33" s="245"/>
    </row>
    <row r="35" spans="3:20" x14ac:dyDescent="0.25">
      <c r="P35" s="247"/>
    </row>
  </sheetData>
  <mergeCells count="21">
    <mergeCell ref="A30:B30"/>
    <mergeCell ref="L8:N8"/>
    <mergeCell ref="O8:Q8"/>
    <mergeCell ref="R8:T9"/>
    <mergeCell ref="U8:W8"/>
    <mergeCell ref="C9:E9"/>
    <mergeCell ref="F9:H9"/>
    <mergeCell ref="I9:K9"/>
    <mergeCell ref="L9:N9"/>
    <mergeCell ref="O9:Q9"/>
    <mergeCell ref="U9:W9"/>
    <mergeCell ref="A8:A9"/>
    <mergeCell ref="B8:B9"/>
    <mergeCell ref="C8:E8"/>
    <mergeCell ref="F8:H8"/>
    <mergeCell ref="I8:K8"/>
    <mergeCell ref="A1:T1"/>
    <mergeCell ref="A2:T2"/>
    <mergeCell ref="A3:K3"/>
    <mergeCell ref="A4:K4"/>
    <mergeCell ref="A5:K5"/>
  </mergeCells>
  <pageMargins left="0.28000000000000003" right="0.35" top="0.24" bottom="0.28000000000000003" header="0.25" footer="0.3"/>
  <pageSetup paperSize="9" scale="72" orientation="landscape" verticalDpi="0" r:id="rId1"/>
  <colBreaks count="1" manualBreakCount="1">
    <brk id="2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view="pageBreakPreview" topLeftCell="A15" zoomScale="90" zoomScaleNormal="100" zoomScaleSheetLayoutView="90" workbookViewId="0">
      <selection activeCell="O32" sqref="O32:X36"/>
    </sheetView>
  </sheetViews>
  <sheetFormatPr defaultRowHeight="14.4" x14ac:dyDescent="0.3"/>
  <cols>
    <col min="1" max="1" width="3.44140625" customWidth="1"/>
    <col min="2" max="2" width="39.6640625" customWidth="1"/>
    <col min="3" max="3" width="6.33203125" customWidth="1"/>
    <col min="4" max="4" width="5.88671875" customWidth="1"/>
    <col min="5" max="6" width="6.6640625" customWidth="1"/>
    <col min="7" max="7" width="7" customWidth="1"/>
    <col min="8" max="8" width="7.33203125" customWidth="1"/>
    <col min="9" max="9" width="7.109375" customWidth="1"/>
    <col min="10" max="10" width="7.33203125" customWidth="1"/>
    <col min="11" max="11" width="7.88671875" customWidth="1"/>
    <col min="12" max="12" width="7.33203125" customWidth="1"/>
    <col min="13" max="13" width="7.109375" customWidth="1"/>
    <col min="14" max="15" width="7.33203125" customWidth="1"/>
    <col min="16" max="16" width="7.5546875" customWidth="1"/>
    <col min="17" max="17" width="6.6640625" customWidth="1"/>
    <col min="18" max="18" width="7.6640625" customWidth="1"/>
    <col min="19" max="19" width="7.109375" customWidth="1"/>
    <col min="20" max="20" width="7.6640625" customWidth="1"/>
    <col min="21" max="21" width="8.88671875" style="153"/>
  </cols>
  <sheetData>
    <row r="1" spans="1:20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</row>
    <row r="2" spans="1:20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1:20" ht="15.6" x14ac:dyDescent="0.3">
      <c r="A3" s="554" t="s">
        <v>1</v>
      </c>
      <c r="B3" s="554"/>
      <c r="C3" s="554"/>
      <c r="D3" s="554"/>
      <c r="E3" s="55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</row>
    <row r="4" spans="1:20" ht="15.6" x14ac:dyDescent="0.3">
      <c r="A4" s="554" t="s">
        <v>30</v>
      </c>
      <c r="B4" s="554"/>
      <c r="C4" s="554"/>
      <c r="D4" s="554"/>
      <c r="E4" s="55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</row>
    <row r="5" spans="1:20" ht="15.6" x14ac:dyDescent="0.3">
      <c r="A5" s="554" t="s">
        <v>232</v>
      </c>
      <c r="B5" s="554"/>
      <c r="C5" s="554"/>
      <c r="D5" s="554"/>
      <c r="E5" s="5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</row>
    <row r="6" spans="1:20" ht="15.6" x14ac:dyDescent="0.3">
      <c r="A6" s="95" t="s">
        <v>16</v>
      </c>
      <c r="B6" s="95"/>
      <c r="C6" s="95"/>
      <c r="D6" s="95"/>
      <c r="E6" s="9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x14ac:dyDescent="0.3">
      <c r="A7" s="1"/>
      <c r="B7" s="15"/>
      <c r="C7" s="15"/>
      <c r="D7" s="15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75.75" customHeight="1" x14ac:dyDescent="0.3">
      <c r="A8" s="549" t="s">
        <v>3</v>
      </c>
      <c r="B8" s="551" t="s">
        <v>4</v>
      </c>
      <c r="C8" s="568" t="s">
        <v>59</v>
      </c>
      <c r="D8" s="568"/>
      <c r="E8" s="568"/>
      <c r="F8" s="573" t="s">
        <v>73</v>
      </c>
      <c r="G8" s="573"/>
      <c r="H8" s="573"/>
      <c r="I8" s="573" t="s">
        <v>74</v>
      </c>
      <c r="J8" s="573"/>
      <c r="K8" s="573"/>
      <c r="L8" s="503" t="s">
        <v>62</v>
      </c>
      <c r="M8" s="503"/>
      <c r="N8" s="503"/>
      <c r="O8" s="517" t="s">
        <v>319</v>
      </c>
      <c r="P8" s="517"/>
      <c r="Q8" s="517"/>
      <c r="R8" s="555" t="s">
        <v>5</v>
      </c>
      <c r="S8" s="556"/>
      <c r="T8" s="557"/>
    </row>
    <row r="9" spans="1:20" ht="31.95" customHeight="1" x14ac:dyDescent="0.3">
      <c r="A9" s="550"/>
      <c r="B9" s="552"/>
      <c r="C9" s="526" t="s">
        <v>365</v>
      </c>
      <c r="D9" s="527"/>
      <c r="E9" s="528"/>
      <c r="F9" s="570" t="s">
        <v>349</v>
      </c>
      <c r="G9" s="571"/>
      <c r="H9" s="572"/>
      <c r="I9" s="570" t="s">
        <v>345</v>
      </c>
      <c r="J9" s="571"/>
      <c r="K9" s="572"/>
      <c r="L9" s="541" t="s">
        <v>354</v>
      </c>
      <c r="M9" s="542"/>
      <c r="N9" s="543"/>
      <c r="O9" s="526" t="s">
        <v>345</v>
      </c>
      <c r="P9" s="527"/>
      <c r="Q9" s="528"/>
      <c r="R9" s="558"/>
      <c r="S9" s="559"/>
      <c r="T9" s="560"/>
    </row>
    <row r="10" spans="1:20" ht="30.6" x14ac:dyDescent="0.3">
      <c r="A10" s="97"/>
      <c r="B10" s="97"/>
      <c r="C10" s="90" t="s">
        <v>17</v>
      </c>
      <c r="D10" s="90" t="s">
        <v>14</v>
      </c>
      <c r="E10" s="90" t="s">
        <v>8</v>
      </c>
      <c r="F10" s="90" t="s">
        <v>21</v>
      </c>
      <c r="G10" s="90" t="s">
        <v>22</v>
      </c>
      <c r="H10" s="97" t="s">
        <v>8</v>
      </c>
      <c r="I10" s="90" t="s">
        <v>21</v>
      </c>
      <c r="J10" s="90" t="s">
        <v>22</v>
      </c>
      <c r="K10" s="97" t="s">
        <v>8</v>
      </c>
      <c r="L10" s="97" t="s">
        <v>6</v>
      </c>
      <c r="M10" s="97" t="s">
        <v>7</v>
      </c>
      <c r="N10" s="97" t="s">
        <v>8</v>
      </c>
      <c r="O10" s="97" t="s">
        <v>6</v>
      </c>
      <c r="P10" s="97" t="s">
        <v>7</v>
      </c>
      <c r="Q10" s="97" t="s">
        <v>9</v>
      </c>
      <c r="R10" s="97" t="s">
        <v>6</v>
      </c>
      <c r="S10" s="97" t="s">
        <v>7</v>
      </c>
      <c r="T10" s="97" t="s">
        <v>9</v>
      </c>
    </row>
    <row r="11" spans="1:20" ht="15.6" x14ac:dyDescent="0.3">
      <c r="A11" s="8">
        <v>1</v>
      </c>
      <c r="B11" s="58" t="s">
        <v>168</v>
      </c>
      <c r="C11" s="33"/>
      <c r="D11" s="28"/>
      <c r="E11" s="18">
        <v>85</v>
      </c>
      <c r="F11" s="32">
        <v>25</v>
      </c>
      <c r="G11" s="118">
        <v>50</v>
      </c>
      <c r="H11" s="16">
        <v>70</v>
      </c>
      <c r="I11" s="51">
        <v>19</v>
      </c>
      <c r="J11" s="28">
        <v>38</v>
      </c>
      <c r="K11" s="10">
        <v>60</v>
      </c>
      <c r="L11" s="29">
        <v>10</v>
      </c>
      <c r="M11" s="28">
        <v>20</v>
      </c>
      <c r="N11" s="10">
        <v>60</v>
      </c>
      <c r="O11" s="51">
        <v>20</v>
      </c>
      <c r="P11" s="118">
        <v>38</v>
      </c>
      <c r="Q11" s="10">
        <v>70</v>
      </c>
      <c r="R11" s="30">
        <f>ROUND((F11+I11+L11+O11)/4,1)</f>
        <v>18.5</v>
      </c>
      <c r="S11" s="30">
        <f>ROUND((G11+J11+M11+P11)/4,1)</f>
        <v>36.5</v>
      </c>
      <c r="T11" s="30">
        <f>ROUND((E11+H11+K11+N11+Q11)/5,1)</f>
        <v>69</v>
      </c>
    </row>
    <row r="12" spans="1:20" ht="17.25" customHeight="1" x14ac:dyDescent="0.3">
      <c r="A12" s="8">
        <f t="shared" ref="A12:A26" si="0">A11+1</f>
        <v>2</v>
      </c>
      <c r="B12" s="58" t="s">
        <v>169</v>
      </c>
      <c r="C12" s="37"/>
      <c r="D12" s="28"/>
      <c r="E12" s="23">
        <v>85</v>
      </c>
      <c r="F12" s="32">
        <v>25</v>
      </c>
      <c r="G12" s="118">
        <v>50</v>
      </c>
      <c r="H12" s="16">
        <v>70</v>
      </c>
      <c r="I12" s="51">
        <v>25</v>
      </c>
      <c r="J12" s="28">
        <v>50</v>
      </c>
      <c r="K12" s="10">
        <v>72</v>
      </c>
      <c r="L12" s="29">
        <v>10</v>
      </c>
      <c r="M12" s="118">
        <v>20</v>
      </c>
      <c r="N12" s="10">
        <v>60</v>
      </c>
      <c r="O12" s="51">
        <v>25</v>
      </c>
      <c r="P12" s="118">
        <v>50</v>
      </c>
      <c r="Q12" s="10">
        <v>89</v>
      </c>
      <c r="R12" s="30">
        <f t="shared" ref="R12:R26" si="1">ROUND((F12+I12+L12+O12)/4,1)</f>
        <v>21.3</v>
      </c>
      <c r="S12" s="30">
        <f t="shared" ref="S12:S26" si="2">ROUND((G12+J12+M12+P12)/4,1)</f>
        <v>42.5</v>
      </c>
      <c r="T12" s="30">
        <f t="shared" ref="T12:T26" si="3">ROUND((E12+H12+K12+N12+Q12)/5,1)</f>
        <v>75.2</v>
      </c>
    </row>
    <row r="13" spans="1:20" ht="15.6" x14ac:dyDescent="0.3">
      <c r="A13" s="8">
        <f t="shared" si="0"/>
        <v>3</v>
      </c>
      <c r="B13" s="58" t="s">
        <v>170</v>
      </c>
      <c r="C13" s="36"/>
      <c r="D13" s="28"/>
      <c r="E13" s="51">
        <v>85</v>
      </c>
      <c r="F13" s="32">
        <v>25</v>
      </c>
      <c r="G13" s="118">
        <v>50</v>
      </c>
      <c r="H13" s="16">
        <v>70</v>
      </c>
      <c r="I13" s="51">
        <v>15</v>
      </c>
      <c r="J13" s="28">
        <v>30</v>
      </c>
      <c r="K13" s="10">
        <v>60</v>
      </c>
      <c r="L13" s="29">
        <v>10</v>
      </c>
      <c r="M13" s="118">
        <v>20</v>
      </c>
      <c r="N13" s="10">
        <v>60</v>
      </c>
      <c r="O13" s="51">
        <v>15</v>
      </c>
      <c r="P13" s="118">
        <v>30</v>
      </c>
      <c r="Q13" s="10">
        <v>70</v>
      </c>
      <c r="R13" s="30">
        <f t="shared" si="1"/>
        <v>16.3</v>
      </c>
      <c r="S13" s="30">
        <f t="shared" si="2"/>
        <v>32.5</v>
      </c>
      <c r="T13" s="30">
        <f t="shared" si="3"/>
        <v>69</v>
      </c>
    </row>
    <row r="14" spans="1:20" ht="15.6" x14ac:dyDescent="0.3">
      <c r="A14" s="8">
        <f t="shared" si="0"/>
        <v>4</v>
      </c>
      <c r="B14" s="41" t="s">
        <v>171</v>
      </c>
      <c r="C14" s="34"/>
      <c r="D14" s="28"/>
      <c r="E14" s="16">
        <v>85</v>
      </c>
      <c r="F14" s="32">
        <v>25</v>
      </c>
      <c r="G14" s="118">
        <v>50</v>
      </c>
      <c r="H14" s="16">
        <v>70</v>
      </c>
      <c r="I14" s="51">
        <v>20</v>
      </c>
      <c r="J14" s="28">
        <v>40</v>
      </c>
      <c r="K14" s="10">
        <v>62</v>
      </c>
      <c r="L14" s="29">
        <v>10</v>
      </c>
      <c r="M14" s="118">
        <v>20</v>
      </c>
      <c r="N14" s="10">
        <v>60</v>
      </c>
      <c r="O14" s="51">
        <v>20</v>
      </c>
      <c r="P14" s="118">
        <v>40</v>
      </c>
      <c r="Q14" s="10">
        <v>80</v>
      </c>
      <c r="R14" s="30">
        <f t="shared" si="1"/>
        <v>18.8</v>
      </c>
      <c r="S14" s="30">
        <f t="shared" si="2"/>
        <v>37.5</v>
      </c>
      <c r="T14" s="30">
        <f t="shared" si="3"/>
        <v>71.400000000000006</v>
      </c>
    </row>
    <row r="15" spans="1:20" ht="15.6" x14ac:dyDescent="0.3">
      <c r="A15" s="8">
        <f t="shared" si="0"/>
        <v>5</v>
      </c>
      <c r="B15" s="41" t="s">
        <v>172</v>
      </c>
      <c r="C15" s="35"/>
      <c r="D15" s="28"/>
      <c r="E15" s="18">
        <v>75</v>
      </c>
      <c r="F15" s="32">
        <v>25</v>
      </c>
      <c r="G15" s="118">
        <v>50</v>
      </c>
      <c r="H15" s="16">
        <v>70</v>
      </c>
      <c r="I15" s="51">
        <v>25</v>
      </c>
      <c r="J15" s="28">
        <v>50</v>
      </c>
      <c r="K15" s="10">
        <v>72</v>
      </c>
      <c r="L15" s="29">
        <v>10</v>
      </c>
      <c r="M15" s="118">
        <v>20</v>
      </c>
      <c r="N15" s="10">
        <v>60</v>
      </c>
      <c r="O15" s="51">
        <v>25</v>
      </c>
      <c r="P15" s="118">
        <v>50</v>
      </c>
      <c r="Q15" s="10">
        <v>89</v>
      </c>
      <c r="R15" s="30">
        <f t="shared" si="1"/>
        <v>21.3</v>
      </c>
      <c r="S15" s="30">
        <f t="shared" si="2"/>
        <v>42.5</v>
      </c>
      <c r="T15" s="30">
        <f t="shared" si="3"/>
        <v>73.2</v>
      </c>
    </row>
    <row r="16" spans="1:20" ht="15.6" x14ac:dyDescent="0.3">
      <c r="A16" s="8">
        <f t="shared" si="0"/>
        <v>6</v>
      </c>
      <c r="B16" s="58" t="s">
        <v>173</v>
      </c>
      <c r="C16" s="35"/>
      <c r="D16" s="28"/>
      <c r="E16" s="18">
        <v>65</v>
      </c>
      <c r="F16" s="32">
        <v>25</v>
      </c>
      <c r="G16" s="118">
        <v>50</v>
      </c>
      <c r="H16" s="16">
        <v>70</v>
      </c>
      <c r="I16" s="51">
        <v>20</v>
      </c>
      <c r="J16" s="28">
        <v>40</v>
      </c>
      <c r="K16" s="10">
        <v>62</v>
      </c>
      <c r="L16" s="29">
        <v>10</v>
      </c>
      <c r="M16" s="118">
        <v>20</v>
      </c>
      <c r="N16" s="10">
        <v>60</v>
      </c>
      <c r="O16" s="51">
        <v>20</v>
      </c>
      <c r="P16" s="118">
        <v>40</v>
      </c>
      <c r="Q16" s="10">
        <v>68</v>
      </c>
      <c r="R16" s="30">
        <f t="shared" si="1"/>
        <v>18.8</v>
      </c>
      <c r="S16" s="30">
        <f t="shared" si="2"/>
        <v>37.5</v>
      </c>
      <c r="T16" s="30">
        <f t="shared" si="3"/>
        <v>65</v>
      </c>
    </row>
    <row r="17" spans="1:20" ht="15.6" x14ac:dyDescent="0.3">
      <c r="A17" s="8">
        <f t="shared" si="0"/>
        <v>7</v>
      </c>
      <c r="B17" s="41" t="s">
        <v>174</v>
      </c>
      <c r="C17" s="35"/>
      <c r="D17" s="28"/>
      <c r="E17" s="18">
        <v>75</v>
      </c>
      <c r="F17" s="32">
        <v>25</v>
      </c>
      <c r="G17" s="118">
        <v>50</v>
      </c>
      <c r="H17" s="16">
        <v>70</v>
      </c>
      <c r="I17" s="51">
        <v>22</v>
      </c>
      <c r="J17" s="28">
        <v>44</v>
      </c>
      <c r="K17" s="10">
        <v>66</v>
      </c>
      <c r="L17" s="29">
        <v>10</v>
      </c>
      <c r="M17" s="118">
        <v>20</v>
      </c>
      <c r="N17" s="10">
        <v>60</v>
      </c>
      <c r="O17" s="51">
        <v>19</v>
      </c>
      <c r="P17" s="118">
        <v>44</v>
      </c>
      <c r="Q17" s="10">
        <v>76</v>
      </c>
      <c r="R17" s="30">
        <f t="shared" si="1"/>
        <v>19</v>
      </c>
      <c r="S17" s="30">
        <f t="shared" si="2"/>
        <v>39.5</v>
      </c>
      <c r="T17" s="30">
        <f t="shared" si="3"/>
        <v>69.400000000000006</v>
      </c>
    </row>
    <row r="18" spans="1:20" ht="15.6" x14ac:dyDescent="0.3">
      <c r="A18" s="8">
        <f t="shared" si="0"/>
        <v>8</v>
      </c>
      <c r="B18" s="58" t="s">
        <v>175</v>
      </c>
      <c r="C18" s="35"/>
      <c r="D18" s="28"/>
      <c r="E18" s="18">
        <v>75</v>
      </c>
      <c r="F18" s="32">
        <v>25</v>
      </c>
      <c r="G18" s="118">
        <v>50</v>
      </c>
      <c r="H18" s="16">
        <v>70</v>
      </c>
      <c r="I18" s="51">
        <v>25</v>
      </c>
      <c r="J18" s="28">
        <v>50</v>
      </c>
      <c r="K18" s="10">
        <v>72</v>
      </c>
      <c r="L18" s="29">
        <v>10</v>
      </c>
      <c r="M18" s="118">
        <v>20</v>
      </c>
      <c r="N18" s="10">
        <v>60</v>
      </c>
      <c r="O18" s="51">
        <v>25</v>
      </c>
      <c r="P18" s="118">
        <v>50</v>
      </c>
      <c r="Q18" s="10">
        <v>88</v>
      </c>
      <c r="R18" s="30">
        <f t="shared" si="1"/>
        <v>21.3</v>
      </c>
      <c r="S18" s="30">
        <f t="shared" si="2"/>
        <v>42.5</v>
      </c>
      <c r="T18" s="30">
        <f t="shared" si="3"/>
        <v>73</v>
      </c>
    </row>
    <row r="19" spans="1:20" ht="15.6" x14ac:dyDescent="0.3">
      <c r="A19" s="8">
        <f t="shared" si="0"/>
        <v>9</v>
      </c>
      <c r="B19" s="58" t="s">
        <v>176</v>
      </c>
      <c r="C19" s="35"/>
      <c r="D19" s="28"/>
      <c r="E19" s="18">
        <v>85</v>
      </c>
      <c r="F19" s="32">
        <v>25</v>
      </c>
      <c r="G19" s="118">
        <v>50</v>
      </c>
      <c r="H19" s="16">
        <v>70</v>
      </c>
      <c r="I19" s="51">
        <v>21</v>
      </c>
      <c r="J19" s="28">
        <v>42</v>
      </c>
      <c r="K19" s="10">
        <v>64</v>
      </c>
      <c r="L19" s="29">
        <v>10</v>
      </c>
      <c r="M19" s="118">
        <v>20</v>
      </c>
      <c r="N19" s="10">
        <v>60</v>
      </c>
      <c r="O19" s="51">
        <v>22</v>
      </c>
      <c r="P19" s="118">
        <v>42</v>
      </c>
      <c r="Q19" s="10">
        <v>68</v>
      </c>
      <c r="R19" s="30">
        <f t="shared" si="1"/>
        <v>19.5</v>
      </c>
      <c r="S19" s="30">
        <f t="shared" si="2"/>
        <v>38.5</v>
      </c>
      <c r="T19" s="30">
        <f t="shared" si="3"/>
        <v>69.400000000000006</v>
      </c>
    </row>
    <row r="20" spans="1:20" ht="15.6" x14ac:dyDescent="0.3">
      <c r="A20" s="8">
        <f t="shared" si="0"/>
        <v>10</v>
      </c>
      <c r="B20" s="58" t="s">
        <v>310</v>
      </c>
      <c r="C20" s="35"/>
      <c r="D20" s="28"/>
      <c r="E20" s="18">
        <v>65</v>
      </c>
      <c r="F20" s="32">
        <v>20</v>
      </c>
      <c r="G20" s="118">
        <v>40</v>
      </c>
      <c r="H20" s="16">
        <v>70</v>
      </c>
      <c r="I20" s="51">
        <v>19</v>
      </c>
      <c r="J20" s="28">
        <v>38</v>
      </c>
      <c r="K20" s="10">
        <v>60</v>
      </c>
      <c r="L20" s="29">
        <v>10</v>
      </c>
      <c r="M20" s="118">
        <v>20</v>
      </c>
      <c r="N20" s="10">
        <v>60</v>
      </c>
      <c r="O20" s="51">
        <v>19</v>
      </c>
      <c r="P20" s="118">
        <v>38</v>
      </c>
      <c r="Q20" s="10">
        <v>76</v>
      </c>
      <c r="R20" s="30">
        <f t="shared" si="1"/>
        <v>17</v>
      </c>
      <c r="S20" s="30">
        <f t="shared" si="2"/>
        <v>34</v>
      </c>
      <c r="T20" s="30">
        <f t="shared" si="3"/>
        <v>66.2</v>
      </c>
    </row>
    <row r="21" spans="1:20" ht="15.6" x14ac:dyDescent="0.3">
      <c r="A21" s="8">
        <f t="shared" si="0"/>
        <v>11</v>
      </c>
      <c r="B21" s="58" t="s">
        <v>177</v>
      </c>
      <c r="C21" s="35"/>
      <c r="D21" s="28"/>
      <c r="E21" s="18">
        <v>85</v>
      </c>
      <c r="F21" s="32">
        <v>25</v>
      </c>
      <c r="G21" s="118">
        <v>50</v>
      </c>
      <c r="H21" s="16">
        <v>70</v>
      </c>
      <c r="I21" s="51">
        <v>22</v>
      </c>
      <c r="J21" s="28">
        <v>44</v>
      </c>
      <c r="K21" s="10">
        <v>66</v>
      </c>
      <c r="L21" s="29">
        <v>10</v>
      </c>
      <c r="M21" s="118">
        <v>20</v>
      </c>
      <c r="N21" s="10">
        <v>60</v>
      </c>
      <c r="O21" s="51">
        <v>22</v>
      </c>
      <c r="P21" s="118">
        <v>44</v>
      </c>
      <c r="Q21" s="10">
        <v>84</v>
      </c>
      <c r="R21" s="30">
        <f t="shared" si="1"/>
        <v>19.8</v>
      </c>
      <c r="S21" s="30">
        <f t="shared" si="2"/>
        <v>39.5</v>
      </c>
      <c r="T21" s="30">
        <f t="shared" si="3"/>
        <v>73</v>
      </c>
    </row>
    <row r="22" spans="1:20" ht="15.6" x14ac:dyDescent="0.3">
      <c r="A22" s="8">
        <f t="shared" si="0"/>
        <v>12</v>
      </c>
      <c r="B22" s="58" t="s">
        <v>178</v>
      </c>
      <c r="C22" s="35"/>
      <c r="D22" s="28"/>
      <c r="E22" s="18">
        <v>55</v>
      </c>
      <c r="F22" s="32">
        <v>25</v>
      </c>
      <c r="G22" s="118">
        <v>50</v>
      </c>
      <c r="H22" s="16">
        <v>70</v>
      </c>
      <c r="I22" s="51">
        <v>15</v>
      </c>
      <c r="J22" s="28">
        <v>30</v>
      </c>
      <c r="K22" s="10">
        <v>60</v>
      </c>
      <c r="L22" s="29">
        <v>10</v>
      </c>
      <c r="M22" s="118">
        <v>20</v>
      </c>
      <c r="N22" s="10">
        <v>60</v>
      </c>
      <c r="O22" s="51">
        <v>15</v>
      </c>
      <c r="P22" s="118">
        <v>30</v>
      </c>
      <c r="Q22" s="10">
        <v>63</v>
      </c>
      <c r="R22" s="30">
        <f t="shared" si="1"/>
        <v>16.3</v>
      </c>
      <c r="S22" s="30">
        <f t="shared" si="2"/>
        <v>32.5</v>
      </c>
      <c r="T22" s="30">
        <f t="shared" si="3"/>
        <v>61.6</v>
      </c>
    </row>
    <row r="23" spans="1:20" ht="15.6" x14ac:dyDescent="0.3">
      <c r="A23" s="8">
        <f t="shared" si="0"/>
        <v>13</v>
      </c>
      <c r="B23" s="60" t="s">
        <v>179</v>
      </c>
      <c r="C23" s="35"/>
      <c r="D23" s="28"/>
      <c r="E23" s="18">
        <v>75</v>
      </c>
      <c r="F23" s="32">
        <v>25</v>
      </c>
      <c r="G23" s="118">
        <v>50</v>
      </c>
      <c r="H23" s="16">
        <v>70</v>
      </c>
      <c r="I23" s="51">
        <v>21</v>
      </c>
      <c r="J23" s="28">
        <v>42</v>
      </c>
      <c r="K23" s="10">
        <v>64</v>
      </c>
      <c r="L23" s="29">
        <v>10</v>
      </c>
      <c r="M23" s="118">
        <v>20</v>
      </c>
      <c r="N23" s="10">
        <v>60</v>
      </c>
      <c r="O23" s="51">
        <v>21</v>
      </c>
      <c r="P23" s="118">
        <v>42</v>
      </c>
      <c r="Q23" s="10">
        <v>81</v>
      </c>
      <c r="R23" s="30">
        <f t="shared" si="1"/>
        <v>19.3</v>
      </c>
      <c r="S23" s="30">
        <f t="shared" si="2"/>
        <v>38.5</v>
      </c>
      <c r="T23" s="30">
        <f t="shared" si="3"/>
        <v>70</v>
      </c>
    </row>
    <row r="24" spans="1:20" ht="15.6" x14ac:dyDescent="0.3">
      <c r="A24" s="8">
        <f t="shared" si="0"/>
        <v>14</v>
      </c>
      <c r="B24" s="41" t="s">
        <v>180</v>
      </c>
      <c r="C24" s="35"/>
      <c r="D24" s="28"/>
      <c r="E24" s="18">
        <v>75</v>
      </c>
      <c r="F24" s="32">
        <v>25</v>
      </c>
      <c r="G24" s="118">
        <v>50</v>
      </c>
      <c r="H24" s="16">
        <v>70</v>
      </c>
      <c r="I24" s="51">
        <v>20</v>
      </c>
      <c r="J24" s="28">
        <v>40</v>
      </c>
      <c r="K24" s="10">
        <v>62</v>
      </c>
      <c r="L24" s="29">
        <v>10</v>
      </c>
      <c r="M24" s="118">
        <v>20</v>
      </c>
      <c r="N24" s="10">
        <v>60</v>
      </c>
      <c r="O24" s="51">
        <v>19</v>
      </c>
      <c r="P24" s="118">
        <v>40</v>
      </c>
      <c r="Q24" s="10">
        <v>76</v>
      </c>
      <c r="R24" s="30">
        <f t="shared" si="1"/>
        <v>18.5</v>
      </c>
      <c r="S24" s="30">
        <f t="shared" si="2"/>
        <v>37.5</v>
      </c>
      <c r="T24" s="30">
        <f t="shared" si="3"/>
        <v>68.599999999999994</v>
      </c>
    </row>
    <row r="25" spans="1:20" ht="15.6" x14ac:dyDescent="0.3">
      <c r="A25" s="8">
        <f t="shared" si="0"/>
        <v>15</v>
      </c>
      <c r="B25" s="41" t="s">
        <v>181</v>
      </c>
      <c r="C25" s="35"/>
      <c r="D25" s="28"/>
      <c r="E25" s="18">
        <v>85</v>
      </c>
      <c r="F25" s="32">
        <v>25</v>
      </c>
      <c r="G25" s="118">
        <v>50</v>
      </c>
      <c r="H25" s="16">
        <v>70</v>
      </c>
      <c r="I25" s="51">
        <v>25</v>
      </c>
      <c r="J25" s="28">
        <v>50</v>
      </c>
      <c r="K25" s="10">
        <v>72</v>
      </c>
      <c r="L25" s="29">
        <v>10</v>
      </c>
      <c r="M25" s="118">
        <v>20</v>
      </c>
      <c r="N25" s="10">
        <v>60</v>
      </c>
      <c r="O25" s="51">
        <v>25</v>
      </c>
      <c r="P25" s="118">
        <v>50</v>
      </c>
      <c r="Q25" s="10">
        <v>86</v>
      </c>
      <c r="R25" s="30">
        <f t="shared" si="1"/>
        <v>21.3</v>
      </c>
      <c r="S25" s="30">
        <f t="shared" si="2"/>
        <v>42.5</v>
      </c>
      <c r="T25" s="30">
        <f t="shared" si="3"/>
        <v>74.599999999999994</v>
      </c>
    </row>
    <row r="26" spans="1:20" ht="15.6" x14ac:dyDescent="0.3">
      <c r="A26" s="8">
        <f t="shared" si="0"/>
        <v>16</v>
      </c>
      <c r="B26" s="42" t="s">
        <v>182</v>
      </c>
      <c r="C26" s="35"/>
      <c r="D26" s="28"/>
      <c r="E26" s="18">
        <v>85</v>
      </c>
      <c r="F26" s="32">
        <v>25</v>
      </c>
      <c r="G26" s="118">
        <v>50</v>
      </c>
      <c r="H26" s="16">
        <v>70</v>
      </c>
      <c r="I26" s="51">
        <v>23</v>
      </c>
      <c r="J26" s="28">
        <v>46</v>
      </c>
      <c r="K26" s="10">
        <v>68</v>
      </c>
      <c r="L26" s="29">
        <v>10</v>
      </c>
      <c r="M26" s="118">
        <v>20</v>
      </c>
      <c r="N26" s="10">
        <v>60</v>
      </c>
      <c r="O26" s="51">
        <v>23</v>
      </c>
      <c r="P26" s="118">
        <v>46</v>
      </c>
      <c r="Q26" s="10">
        <v>83</v>
      </c>
      <c r="R26" s="30">
        <f t="shared" si="1"/>
        <v>20.3</v>
      </c>
      <c r="S26" s="30">
        <f t="shared" si="2"/>
        <v>40.5</v>
      </c>
      <c r="T26" s="30">
        <f t="shared" si="3"/>
        <v>73.2</v>
      </c>
    </row>
    <row r="27" spans="1:20" ht="32.4" customHeight="1" x14ac:dyDescent="0.3">
      <c r="A27" s="569" t="s">
        <v>10</v>
      </c>
      <c r="B27" s="569"/>
      <c r="C27" s="96"/>
      <c r="D27" s="96"/>
      <c r="E27" s="96"/>
      <c r="F27" s="8"/>
      <c r="G27" s="17"/>
      <c r="H27" s="17"/>
      <c r="I27" s="20"/>
      <c r="J27" s="20"/>
      <c r="K27" s="20"/>
      <c r="L27" s="20"/>
      <c r="M27" s="20"/>
      <c r="N27" s="20"/>
      <c r="O27" s="20"/>
      <c r="P27" s="20"/>
      <c r="Q27" s="20"/>
      <c r="R27" s="25"/>
      <c r="S27" s="25"/>
      <c r="T27" s="25"/>
    </row>
    <row r="28" spans="1:20" x14ac:dyDescent="0.3">
      <c r="A28" s="1"/>
      <c r="B28" s="15"/>
      <c r="C28" s="15"/>
      <c r="D28" s="15"/>
      <c r="E28" s="15"/>
      <c r="F28" s="26"/>
      <c r="G28" s="27"/>
      <c r="H28" s="27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</row>
    <row r="29" spans="1:20" x14ac:dyDescent="0.3">
      <c r="A29" s="1"/>
      <c r="B29" s="15" t="s">
        <v>11</v>
      </c>
      <c r="C29" s="15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  <c r="S29" s="15"/>
      <c r="T29" s="15"/>
    </row>
    <row r="30" spans="1:20" x14ac:dyDescent="0.3">
      <c r="A30" s="1"/>
      <c r="B30" s="15"/>
      <c r="C30" s="15"/>
      <c r="D30" s="15"/>
      <c r="E30" s="1" t="s">
        <v>12</v>
      </c>
      <c r="F30" s="1"/>
      <c r="G30" s="1"/>
      <c r="H30" s="1"/>
      <c r="I30" s="1"/>
      <c r="J30" s="1"/>
      <c r="K30" s="1" t="s">
        <v>13</v>
      </c>
      <c r="L30" s="1"/>
      <c r="M30" s="1"/>
      <c r="N30" s="1"/>
      <c r="O30" s="1"/>
      <c r="Q30" s="1"/>
      <c r="R30" s="15"/>
      <c r="S30" s="15"/>
      <c r="T30" s="15"/>
    </row>
  </sheetData>
  <protectedRanges>
    <protectedRange sqref="B11:B26" name="Диапазон1_1"/>
  </protectedRanges>
  <sortState ref="B11:B26">
    <sortCondition ref="B11"/>
  </sortState>
  <mergeCells count="19">
    <mergeCell ref="A1:T1"/>
    <mergeCell ref="A2:T2"/>
    <mergeCell ref="A3:E3"/>
    <mergeCell ref="A4:E4"/>
    <mergeCell ref="A5:E5"/>
    <mergeCell ref="A27:B27"/>
    <mergeCell ref="L8:N8"/>
    <mergeCell ref="O8:Q8"/>
    <mergeCell ref="R8:T9"/>
    <mergeCell ref="C9:E9"/>
    <mergeCell ref="F9:H9"/>
    <mergeCell ref="I9:K9"/>
    <mergeCell ref="L9:N9"/>
    <mergeCell ref="O9:Q9"/>
    <mergeCell ref="A8:A9"/>
    <mergeCell ref="B8:B9"/>
    <mergeCell ref="C8:E8"/>
    <mergeCell ref="F8:H8"/>
    <mergeCell ref="I8:K8"/>
  </mergeCells>
  <pageMargins left="0.23" right="0.21" top="0.34" bottom="0.27" header="0.3" footer="0.3"/>
  <pageSetup paperSize="9" scale="83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BreakPreview" topLeftCell="A13" zoomScale="90" zoomScaleNormal="100" zoomScaleSheetLayoutView="90" workbookViewId="0">
      <selection activeCell="P23" sqref="P23:W27"/>
    </sheetView>
  </sheetViews>
  <sheetFormatPr defaultRowHeight="14.4" x14ac:dyDescent="0.3"/>
  <cols>
    <col min="1" max="1" width="3.44140625" customWidth="1"/>
    <col min="2" max="2" width="39.6640625" customWidth="1"/>
    <col min="3" max="3" width="6.33203125" customWidth="1"/>
    <col min="4" max="4" width="5.88671875" customWidth="1"/>
    <col min="5" max="6" width="6.6640625" customWidth="1"/>
    <col min="7" max="7" width="7" customWidth="1"/>
    <col min="8" max="8" width="7.33203125" customWidth="1"/>
    <col min="9" max="9" width="7.109375" customWidth="1"/>
    <col min="10" max="10" width="7.33203125" customWidth="1"/>
    <col min="11" max="11" width="7.88671875" customWidth="1"/>
    <col min="12" max="12" width="7.33203125" customWidth="1"/>
    <col min="13" max="13" width="7.109375" customWidth="1"/>
    <col min="14" max="15" width="7.33203125" customWidth="1"/>
    <col min="16" max="16" width="7.5546875" customWidth="1"/>
    <col min="17" max="17" width="6.6640625" customWidth="1"/>
    <col min="18" max="18" width="7.6640625" customWidth="1"/>
    <col min="19" max="19" width="7.109375" customWidth="1"/>
    <col min="20" max="20" width="7.6640625" customWidth="1"/>
    <col min="21" max="21" width="8.88671875" style="153"/>
  </cols>
  <sheetData>
    <row r="1" spans="1:20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</row>
    <row r="2" spans="1:20" ht="15.6" x14ac:dyDescent="0.3">
      <c r="A2" s="553" t="s">
        <v>230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1:20" ht="15.6" x14ac:dyDescent="0.3">
      <c r="A3" s="554" t="s">
        <v>1</v>
      </c>
      <c r="B3" s="554"/>
      <c r="C3" s="554"/>
      <c r="D3" s="554"/>
      <c r="E3" s="55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</row>
    <row r="4" spans="1:20" ht="15.6" x14ac:dyDescent="0.3">
      <c r="A4" s="554" t="s">
        <v>30</v>
      </c>
      <c r="B4" s="554"/>
      <c r="C4" s="554"/>
      <c r="D4" s="554"/>
      <c r="E4" s="55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</row>
    <row r="5" spans="1:20" ht="15.6" x14ac:dyDescent="0.3">
      <c r="A5" s="554" t="s">
        <v>231</v>
      </c>
      <c r="B5" s="554"/>
      <c r="C5" s="554"/>
      <c r="D5" s="554"/>
      <c r="E5" s="5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</row>
    <row r="6" spans="1:20" ht="15.6" x14ac:dyDescent="0.3">
      <c r="A6" s="5" t="s">
        <v>15</v>
      </c>
      <c r="B6" s="5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x14ac:dyDescent="0.3">
      <c r="A7" s="1"/>
      <c r="B7" s="15"/>
      <c r="C7" s="15"/>
      <c r="D7" s="15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75.75" customHeight="1" x14ac:dyDescent="0.3">
      <c r="A8" s="549" t="s">
        <v>3</v>
      </c>
      <c r="B8" s="551" t="s">
        <v>4</v>
      </c>
      <c r="C8" s="568" t="s">
        <v>59</v>
      </c>
      <c r="D8" s="568"/>
      <c r="E8" s="568"/>
      <c r="F8" s="573" t="s">
        <v>73</v>
      </c>
      <c r="G8" s="573"/>
      <c r="H8" s="573"/>
      <c r="I8" s="573" t="s">
        <v>74</v>
      </c>
      <c r="J8" s="573"/>
      <c r="K8" s="573"/>
      <c r="L8" s="503" t="s">
        <v>62</v>
      </c>
      <c r="M8" s="503"/>
      <c r="N8" s="503"/>
      <c r="O8" s="517" t="s">
        <v>78</v>
      </c>
      <c r="P8" s="517"/>
      <c r="Q8" s="517"/>
      <c r="R8" s="555" t="s">
        <v>5</v>
      </c>
      <c r="S8" s="556"/>
      <c r="T8" s="557"/>
    </row>
    <row r="9" spans="1:20" ht="31.95" customHeight="1" x14ac:dyDescent="0.3">
      <c r="A9" s="550"/>
      <c r="B9" s="552"/>
      <c r="C9" s="526" t="s">
        <v>365</v>
      </c>
      <c r="D9" s="527"/>
      <c r="E9" s="528"/>
      <c r="F9" s="570" t="s">
        <v>349</v>
      </c>
      <c r="G9" s="571"/>
      <c r="H9" s="572"/>
      <c r="I9" s="570" t="s">
        <v>345</v>
      </c>
      <c r="J9" s="571"/>
      <c r="K9" s="572"/>
      <c r="L9" s="541" t="s">
        <v>354</v>
      </c>
      <c r="M9" s="542"/>
      <c r="N9" s="543"/>
      <c r="O9" s="526" t="s">
        <v>349</v>
      </c>
      <c r="P9" s="527"/>
      <c r="Q9" s="528"/>
      <c r="R9" s="558"/>
      <c r="S9" s="559"/>
      <c r="T9" s="560"/>
    </row>
    <row r="10" spans="1:20" ht="30.6" x14ac:dyDescent="0.3">
      <c r="A10" s="7"/>
      <c r="B10" s="7"/>
      <c r="C10" s="46" t="s">
        <v>17</v>
      </c>
      <c r="D10" s="46" t="s">
        <v>14</v>
      </c>
      <c r="E10" s="46" t="s">
        <v>8</v>
      </c>
      <c r="F10" s="90" t="s">
        <v>21</v>
      </c>
      <c r="G10" s="90" t="s">
        <v>22</v>
      </c>
      <c r="H10" s="89" t="s">
        <v>8</v>
      </c>
      <c r="I10" s="57" t="s">
        <v>21</v>
      </c>
      <c r="J10" s="57" t="s">
        <v>22</v>
      </c>
      <c r="K10" s="44" t="s">
        <v>8</v>
      </c>
      <c r="L10" s="56" t="s">
        <v>6</v>
      </c>
      <c r="M10" s="56" t="s">
        <v>7</v>
      </c>
      <c r="N10" s="44" t="s">
        <v>8</v>
      </c>
      <c r="O10" s="89" t="s">
        <v>6</v>
      </c>
      <c r="P10" s="89" t="s">
        <v>7</v>
      </c>
      <c r="Q10" s="89" t="s">
        <v>9</v>
      </c>
      <c r="R10" s="44" t="s">
        <v>6</v>
      </c>
      <c r="S10" s="44" t="s">
        <v>7</v>
      </c>
      <c r="T10" s="49" t="s">
        <v>9</v>
      </c>
    </row>
    <row r="11" spans="1:20" ht="15.6" x14ac:dyDescent="0.3">
      <c r="A11" s="8">
        <v>1</v>
      </c>
      <c r="B11" s="61" t="s">
        <v>183</v>
      </c>
      <c r="C11" s="33"/>
      <c r="D11" s="28"/>
      <c r="E11" s="18">
        <v>85</v>
      </c>
      <c r="F11" s="127">
        <v>25</v>
      </c>
      <c r="G11" s="128">
        <v>50</v>
      </c>
      <c r="H11" s="129">
        <v>70</v>
      </c>
      <c r="I11" s="116">
        <v>25</v>
      </c>
      <c r="J11" s="28">
        <v>50</v>
      </c>
      <c r="K11" s="10">
        <v>72</v>
      </c>
      <c r="L11" s="29">
        <v>10</v>
      </c>
      <c r="M11" s="28">
        <v>20</v>
      </c>
      <c r="N11" s="10">
        <v>60</v>
      </c>
      <c r="O11" s="127">
        <v>25</v>
      </c>
      <c r="P11" s="128">
        <v>50</v>
      </c>
      <c r="Q11" s="129">
        <v>95</v>
      </c>
      <c r="R11" s="30">
        <f>ROUND((F11+I11+L11+O11)/4,1)</f>
        <v>21.3</v>
      </c>
      <c r="S11" s="30">
        <f>ROUND((G11+J11+M11+P11)/4,1)</f>
        <v>42.5</v>
      </c>
      <c r="T11" s="30">
        <f>ROUND((E11+H11+K11+N11+Q11)/5,1)</f>
        <v>76.400000000000006</v>
      </c>
    </row>
    <row r="12" spans="1:20" ht="17.25" customHeight="1" x14ac:dyDescent="0.3">
      <c r="A12" s="8">
        <f t="shared" ref="A12:A17" si="0">A11+1</f>
        <v>2</v>
      </c>
      <c r="B12" s="42" t="s">
        <v>184</v>
      </c>
      <c r="C12" s="37"/>
      <c r="D12" s="28"/>
      <c r="E12" s="23">
        <v>75</v>
      </c>
      <c r="F12" s="127">
        <v>25</v>
      </c>
      <c r="G12" s="128">
        <v>50</v>
      </c>
      <c r="H12" s="129">
        <v>70</v>
      </c>
      <c r="I12" s="116">
        <v>23</v>
      </c>
      <c r="J12" s="28">
        <v>46</v>
      </c>
      <c r="K12" s="10">
        <v>68</v>
      </c>
      <c r="L12" s="29">
        <v>10</v>
      </c>
      <c r="M12" s="118">
        <v>20</v>
      </c>
      <c r="N12" s="10">
        <v>60</v>
      </c>
      <c r="O12" s="127">
        <v>25</v>
      </c>
      <c r="P12" s="128">
        <v>50</v>
      </c>
      <c r="Q12" s="129">
        <v>85</v>
      </c>
      <c r="R12" s="30">
        <f t="shared" ref="R12:R17" si="1">ROUND((F12+I12+L12+O12)/4,1)</f>
        <v>20.8</v>
      </c>
      <c r="S12" s="30">
        <f t="shared" ref="S12:S17" si="2">ROUND((G12+J12+M12+P12)/4,1)</f>
        <v>41.5</v>
      </c>
      <c r="T12" s="30">
        <f t="shared" ref="T12:T17" si="3">ROUND((E12+H12+K12+N12+Q12)/5,1)</f>
        <v>71.599999999999994</v>
      </c>
    </row>
    <row r="13" spans="1:20" ht="15.6" x14ac:dyDescent="0.3">
      <c r="A13" s="8">
        <f t="shared" si="0"/>
        <v>3</v>
      </c>
      <c r="B13" s="42" t="s">
        <v>185</v>
      </c>
      <c r="C13" s="36"/>
      <c r="D13" s="28"/>
      <c r="E13" s="51">
        <v>85</v>
      </c>
      <c r="F13" s="127">
        <v>25</v>
      </c>
      <c r="G13" s="128">
        <v>50</v>
      </c>
      <c r="H13" s="129">
        <v>70</v>
      </c>
      <c r="I13" s="116">
        <v>23</v>
      </c>
      <c r="J13" s="28">
        <v>46</v>
      </c>
      <c r="K13" s="10">
        <v>68</v>
      </c>
      <c r="L13" s="29">
        <v>10</v>
      </c>
      <c r="M13" s="118">
        <v>20</v>
      </c>
      <c r="N13" s="10">
        <v>60</v>
      </c>
      <c r="O13" s="127">
        <v>25</v>
      </c>
      <c r="P13" s="128">
        <v>50</v>
      </c>
      <c r="Q13" s="129">
        <v>85</v>
      </c>
      <c r="R13" s="30">
        <f t="shared" si="1"/>
        <v>20.8</v>
      </c>
      <c r="S13" s="30">
        <f t="shared" si="2"/>
        <v>41.5</v>
      </c>
      <c r="T13" s="30">
        <f t="shared" si="3"/>
        <v>73.599999999999994</v>
      </c>
    </row>
    <row r="14" spans="1:20" ht="15.6" x14ac:dyDescent="0.3">
      <c r="A14" s="8">
        <f t="shared" si="0"/>
        <v>4</v>
      </c>
      <c r="B14" s="42" t="s">
        <v>186</v>
      </c>
      <c r="C14" s="34"/>
      <c r="D14" s="28"/>
      <c r="E14" s="16">
        <v>85</v>
      </c>
      <c r="F14" s="127">
        <v>25</v>
      </c>
      <c r="G14" s="128">
        <v>50</v>
      </c>
      <c r="H14" s="129">
        <v>70</v>
      </c>
      <c r="I14" s="116">
        <v>24</v>
      </c>
      <c r="J14" s="28">
        <v>48</v>
      </c>
      <c r="K14" s="10">
        <v>70</v>
      </c>
      <c r="L14" s="29">
        <v>10</v>
      </c>
      <c r="M14" s="118">
        <v>20</v>
      </c>
      <c r="N14" s="10">
        <v>60</v>
      </c>
      <c r="O14" s="127">
        <v>25</v>
      </c>
      <c r="P14" s="128">
        <v>50</v>
      </c>
      <c r="Q14" s="129">
        <v>95</v>
      </c>
      <c r="R14" s="30">
        <f t="shared" si="1"/>
        <v>21</v>
      </c>
      <c r="S14" s="30">
        <f t="shared" si="2"/>
        <v>42</v>
      </c>
      <c r="T14" s="30">
        <f t="shared" si="3"/>
        <v>76</v>
      </c>
    </row>
    <row r="15" spans="1:20" ht="15.6" x14ac:dyDescent="0.3">
      <c r="A15" s="8">
        <f t="shared" si="0"/>
        <v>5</v>
      </c>
      <c r="B15" s="41" t="s">
        <v>187</v>
      </c>
      <c r="C15" s="35"/>
      <c r="D15" s="28"/>
      <c r="E15" s="18">
        <v>85</v>
      </c>
      <c r="F15" s="127">
        <v>25</v>
      </c>
      <c r="G15" s="128">
        <v>50</v>
      </c>
      <c r="H15" s="129">
        <v>70</v>
      </c>
      <c r="I15" s="116">
        <v>25</v>
      </c>
      <c r="J15" s="28">
        <v>50</v>
      </c>
      <c r="K15" s="10">
        <v>72</v>
      </c>
      <c r="L15" s="29">
        <v>10</v>
      </c>
      <c r="M15" s="118">
        <v>20</v>
      </c>
      <c r="N15" s="10">
        <v>60</v>
      </c>
      <c r="O15" s="127">
        <v>25</v>
      </c>
      <c r="P15" s="128">
        <v>50</v>
      </c>
      <c r="Q15" s="129">
        <v>85</v>
      </c>
      <c r="R15" s="30">
        <f t="shared" si="1"/>
        <v>21.3</v>
      </c>
      <c r="S15" s="30">
        <f t="shared" si="2"/>
        <v>42.5</v>
      </c>
      <c r="T15" s="30">
        <f t="shared" si="3"/>
        <v>74.400000000000006</v>
      </c>
    </row>
    <row r="16" spans="1:20" ht="15.6" x14ac:dyDescent="0.3">
      <c r="A16" s="8">
        <f t="shared" si="0"/>
        <v>6</v>
      </c>
      <c r="B16" s="42" t="s">
        <v>356</v>
      </c>
      <c r="C16" s="35"/>
      <c r="D16" s="28"/>
      <c r="E16" s="18">
        <v>85</v>
      </c>
      <c r="F16" s="127">
        <v>25</v>
      </c>
      <c r="G16" s="128">
        <v>50</v>
      </c>
      <c r="H16" s="129">
        <v>70</v>
      </c>
      <c r="I16" s="116">
        <v>24</v>
      </c>
      <c r="J16" s="28">
        <v>48</v>
      </c>
      <c r="K16" s="10">
        <v>70</v>
      </c>
      <c r="L16" s="29">
        <v>10</v>
      </c>
      <c r="M16" s="118">
        <v>20</v>
      </c>
      <c r="N16" s="10">
        <v>60</v>
      </c>
      <c r="O16" s="127">
        <v>25</v>
      </c>
      <c r="P16" s="128">
        <v>50</v>
      </c>
      <c r="Q16" s="129">
        <v>95</v>
      </c>
      <c r="R16" s="30">
        <f t="shared" si="1"/>
        <v>21</v>
      </c>
      <c r="S16" s="30">
        <f t="shared" si="2"/>
        <v>42</v>
      </c>
      <c r="T16" s="30">
        <f t="shared" si="3"/>
        <v>76</v>
      </c>
    </row>
    <row r="17" spans="1:20" ht="15.6" x14ac:dyDescent="0.3">
      <c r="A17" s="8">
        <f t="shared" si="0"/>
        <v>7</v>
      </c>
      <c r="B17" s="42" t="s">
        <v>188</v>
      </c>
      <c r="C17" s="38"/>
      <c r="D17" s="28"/>
      <c r="E17" s="23">
        <v>75</v>
      </c>
      <c r="F17" s="127">
        <v>25</v>
      </c>
      <c r="G17" s="128">
        <v>50</v>
      </c>
      <c r="H17" s="129">
        <v>70</v>
      </c>
      <c r="I17" s="116">
        <v>24</v>
      </c>
      <c r="J17" s="28">
        <v>48</v>
      </c>
      <c r="K17" s="10">
        <v>70</v>
      </c>
      <c r="L17" s="29">
        <v>10</v>
      </c>
      <c r="M17" s="118">
        <v>20</v>
      </c>
      <c r="N17" s="10">
        <v>60</v>
      </c>
      <c r="O17" s="127">
        <v>25</v>
      </c>
      <c r="P17" s="128">
        <v>50</v>
      </c>
      <c r="Q17" s="129">
        <v>85</v>
      </c>
      <c r="R17" s="30">
        <f t="shared" si="1"/>
        <v>21</v>
      </c>
      <c r="S17" s="30">
        <f t="shared" si="2"/>
        <v>42</v>
      </c>
      <c r="T17" s="30">
        <f t="shared" si="3"/>
        <v>72</v>
      </c>
    </row>
    <row r="18" spans="1:20" ht="32.4" customHeight="1" x14ac:dyDescent="0.3">
      <c r="A18" s="569" t="s">
        <v>10</v>
      </c>
      <c r="B18" s="569"/>
      <c r="C18" s="24"/>
      <c r="D18" s="24"/>
      <c r="E18" s="24"/>
      <c r="F18" s="8"/>
      <c r="G18" s="17"/>
      <c r="H18" s="17"/>
      <c r="I18" s="20"/>
      <c r="J18" s="20"/>
      <c r="K18" s="20"/>
      <c r="L18" s="20"/>
      <c r="M18" s="20"/>
      <c r="N18" s="20"/>
      <c r="O18" s="20"/>
      <c r="P18" s="20"/>
      <c r="Q18" s="20"/>
      <c r="R18" s="25"/>
      <c r="S18" s="25"/>
      <c r="T18" s="25"/>
    </row>
    <row r="19" spans="1:20" x14ac:dyDescent="0.3">
      <c r="A19" s="1"/>
      <c r="B19" s="15"/>
      <c r="C19" s="15"/>
      <c r="D19" s="15"/>
      <c r="E19" s="15"/>
      <c r="F19" s="26"/>
      <c r="G19" s="27"/>
      <c r="H19" s="27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</row>
    <row r="20" spans="1:20" x14ac:dyDescent="0.3">
      <c r="A20" s="1"/>
      <c r="B20" s="15" t="s">
        <v>11</v>
      </c>
      <c r="C20" s="15"/>
      <c r="D20" s="15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5"/>
      <c r="S20" s="15"/>
      <c r="T20" s="15"/>
    </row>
    <row r="21" spans="1:20" x14ac:dyDescent="0.3">
      <c r="A21" s="1"/>
      <c r="B21" s="15"/>
      <c r="C21" s="15"/>
      <c r="D21" s="15"/>
      <c r="E21" s="1" t="s">
        <v>12</v>
      </c>
      <c r="F21" s="1"/>
      <c r="G21" s="1"/>
      <c r="H21" s="1"/>
      <c r="I21" s="1"/>
      <c r="J21" s="1"/>
      <c r="K21" s="1" t="s">
        <v>13</v>
      </c>
      <c r="L21" s="1"/>
      <c r="M21" s="1"/>
      <c r="N21" s="1"/>
      <c r="O21" s="1"/>
      <c r="Q21" s="1"/>
      <c r="R21" s="15"/>
      <c r="S21" s="15"/>
      <c r="T21" s="15"/>
    </row>
  </sheetData>
  <protectedRanges>
    <protectedRange sqref="B11:B17" name="Диапазон1"/>
  </protectedRanges>
  <sortState ref="B12:B17">
    <sortCondition ref="B11"/>
  </sortState>
  <mergeCells count="19">
    <mergeCell ref="R8:T9"/>
    <mergeCell ref="C9:E9"/>
    <mergeCell ref="F8:H8"/>
    <mergeCell ref="I8:K8"/>
    <mergeCell ref="F9:H9"/>
    <mergeCell ref="I9:K9"/>
    <mergeCell ref="L9:N9"/>
    <mergeCell ref="L8:N8"/>
    <mergeCell ref="A1:T1"/>
    <mergeCell ref="A2:T2"/>
    <mergeCell ref="A3:E3"/>
    <mergeCell ref="A4:E4"/>
    <mergeCell ref="A5:E5"/>
    <mergeCell ref="A18:B18"/>
    <mergeCell ref="A8:A9"/>
    <mergeCell ref="B8:B9"/>
    <mergeCell ref="C8:E8"/>
    <mergeCell ref="O8:Q8"/>
    <mergeCell ref="O9:Q9"/>
  </mergeCells>
  <pageMargins left="0.23" right="0.21" top="0.34" bottom="0.27" header="0.3" footer="0.3"/>
  <pageSetup paperSize="9" scale="83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view="pageBreakPreview" topLeftCell="A10" zoomScale="90" zoomScaleNormal="100" zoomScaleSheetLayoutView="90" workbookViewId="0">
      <selection activeCell="AH19" sqref="AH19"/>
    </sheetView>
  </sheetViews>
  <sheetFormatPr defaultColWidth="9.109375" defaultRowHeight="13.2" x14ac:dyDescent="0.25"/>
  <cols>
    <col min="1" max="1" width="3.44140625" style="244" customWidth="1"/>
    <col min="2" max="2" width="37.6640625" style="245" customWidth="1"/>
    <col min="3" max="3" width="4.109375" style="244" customWidth="1"/>
    <col min="4" max="4" width="4.44140625" style="244" customWidth="1"/>
    <col min="5" max="5" width="4.33203125" style="244" customWidth="1"/>
    <col min="6" max="6" width="4.5546875" style="244" customWidth="1"/>
    <col min="7" max="7" width="4.6640625" style="244" customWidth="1"/>
    <col min="8" max="8" width="4.5546875" style="244" customWidth="1"/>
    <col min="9" max="11" width="4.6640625" style="244" customWidth="1"/>
    <col min="12" max="12" width="4.5546875" style="244" customWidth="1"/>
    <col min="13" max="13" width="4.6640625" style="244" customWidth="1"/>
    <col min="14" max="14" width="4.5546875" style="244" customWidth="1"/>
    <col min="15" max="15" width="4.6640625" style="244" customWidth="1"/>
    <col min="16" max="16" width="4.88671875" style="244" bestFit="1" customWidth="1"/>
    <col min="17" max="17" width="4.33203125" style="244" customWidth="1"/>
    <col min="18" max="19" width="4.6640625" style="244" customWidth="1"/>
    <col min="20" max="20" width="4.33203125" style="244" customWidth="1"/>
    <col min="21" max="22" width="4.5546875" style="244" customWidth="1"/>
    <col min="23" max="25" width="4.6640625" style="244" customWidth="1"/>
    <col min="26" max="26" width="4.33203125" style="244" bestFit="1" customWidth="1"/>
    <col min="27" max="29" width="4.6640625" style="244" customWidth="1"/>
    <col min="30" max="30" width="4.88671875" style="246" customWidth="1"/>
    <col min="31" max="31" width="5.33203125" style="246" customWidth="1"/>
    <col min="32" max="32" width="6.33203125" style="246" customWidth="1"/>
    <col min="33" max="33" width="6.6640625" style="244" customWidth="1"/>
    <col min="34" max="253" width="9.109375" style="245"/>
    <col min="254" max="254" width="3.44140625" style="245" customWidth="1"/>
    <col min="255" max="255" width="38.33203125" style="245" customWidth="1"/>
    <col min="256" max="256" width="4.109375" style="245" customWidth="1"/>
    <col min="257" max="257" width="4.44140625" style="245" customWidth="1"/>
    <col min="258" max="258" width="4.33203125" style="245" customWidth="1"/>
    <col min="259" max="259" width="4.5546875" style="245" customWidth="1"/>
    <col min="260" max="260" width="4.6640625" style="245" customWidth="1"/>
    <col min="261" max="261" width="4.5546875" style="245" customWidth="1"/>
    <col min="262" max="264" width="4.6640625" style="245" customWidth="1"/>
    <col min="265" max="265" width="4.5546875" style="245" customWidth="1"/>
    <col min="266" max="266" width="4.6640625" style="245" customWidth="1"/>
    <col min="267" max="267" width="4.5546875" style="245" customWidth="1"/>
    <col min="268" max="268" width="4.6640625" style="245" customWidth="1"/>
    <col min="269" max="269" width="4.88671875" style="245" bestFit="1" customWidth="1"/>
    <col min="270" max="270" width="4.33203125" style="245" customWidth="1"/>
    <col min="271" max="272" width="4.6640625" style="245" customWidth="1"/>
    <col min="273" max="273" width="4.33203125" style="245" customWidth="1"/>
    <col min="274" max="275" width="4.5546875" style="245" customWidth="1"/>
    <col min="276" max="276" width="4.44140625" style="245" customWidth="1"/>
    <col min="277" max="278" width="4.6640625" style="245" customWidth="1"/>
    <col min="279" max="279" width="4.33203125" style="245" bestFit="1" customWidth="1"/>
    <col min="280" max="283" width="4.6640625" style="245" customWidth="1"/>
    <col min="284" max="284" width="4.88671875" style="245" customWidth="1"/>
    <col min="285" max="285" width="4.44140625" style="245" customWidth="1"/>
    <col min="286" max="286" width="4.88671875" style="245" customWidth="1"/>
    <col min="287" max="287" width="5.33203125" style="245" customWidth="1"/>
    <col min="288" max="288" width="5" style="245" customWidth="1"/>
    <col min="289" max="289" width="6.6640625" style="245" customWidth="1"/>
    <col min="290" max="509" width="9.109375" style="245"/>
    <col min="510" max="510" width="3.44140625" style="245" customWidth="1"/>
    <col min="511" max="511" width="38.33203125" style="245" customWidth="1"/>
    <col min="512" max="512" width="4.109375" style="245" customWidth="1"/>
    <col min="513" max="513" width="4.44140625" style="245" customWidth="1"/>
    <col min="514" max="514" width="4.33203125" style="245" customWidth="1"/>
    <col min="515" max="515" width="4.5546875" style="245" customWidth="1"/>
    <col min="516" max="516" width="4.6640625" style="245" customWidth="1"/>
    <col min="517" max="517" width="4.5546875" style="245" customWidth="1"/>
    <col min="518" max="520" width="4.6640625" style="245" customWidth="1"/>
    <col min="521" max="521" width="4.5546875" style="245" customWidth="1"/>
    <col min="522" max="522" width="4.6640625" style="245" customWidth="1"/>
    <col min="523" max="523" width="4.5546875" style="245" customWidth="1"/>
    <col min="524" max="524" width="4.6640625" style="245" customWidth="1"/>
    <col min="525" max="525" width="4.88671875" style="245" bestFit="1" customWidth="1"/>
    <col min="526" max="526" width="4.33203125" style="245" customWidth="1"/>
    <col min="527" max="528" width="4.6640625" style="245" customWidth="1"/>
    <col min="529" max="529" width="4.33203125" style="245" customWidth="1"/>
    <col min="530" max="531" width="4.5546875" style="245" customWidth="1"/>
    <col min="532" max="532" width="4.44140625" style="245" customWidth="1"/>
    <col min="533" max="534" width="4.6640625" style="245" customWidth="1"/>
    <col min="535" max="535" width="4.33203125" style="245" bestFit="1" customWidth="1"/>
    <col min="536" max="539" width="4.6640625" style="245" customWidth="1"/>
    <col min="540" max="540" width="4.88671875" style="245" customWidth="1"/>
    <col min="541" max="541" width="4.44140625" style="245" customWidth="1"/>
    <col min="542" max="542" width="4.88671875" style="245" customWidth="1"/>
    <col min="543" max="543" width="5.33203125" style="245" customWidth="1"/>
    <col min="544" max="544" width="5" style="245" customWidth="1"/>
    <col min="545" max="545" width="6.6640625" style="245" customWidth="1"/>
    <col min="546" max="765" width="9.109375" style="245"/>
    <col min="766" max="766" width="3.44140625" style="245" customWidth="1"/>
    <col min="767" max="767" width="38.33203125" style="245" customWidth="1"/>
    <col min="768" max="768" width="4.109375" style="245" customWidth="1"/>
    <col min="769" max="769" width="4.44140625" style="245" customWidth="1"/>
    <col min="770" max="770" width="4.33203125" style="245" customWidth="1"/>
    <col min="771" max="771" width="4.5546875" style="245" customWidth="1"/>
    <col min="772" max="772" width="4.6640625" style="245" customWidth="1"/>
    <col min="773" max="773" width="4.5546875" style="245" customWidth="1"/>
    <col min="774" max="776" width="4.6640625" style="245" customWidth="1"/>
    <col min="777" max="777" width="4.5546875" style="245" customWidth="1"/>
    <col min="778" max="778" width="4.6640625" style="245" customWidth="1"/>
    <col min="779" max="779" width="4.5546875" style="245" customWidth="1"/>
    <col min="780" max="780" width="4.6640625" style="245" customWidth="1"/>
    <col min="781" max="781" width="4.88671875" style="245" bestFit="1" customWidth="1"/>
    <col min="782" max="782" width="4.33203125" style="245" customWidth="1"/>
    <col min="783" max="784" width="4.6640625" style="245" customWidth="1"/>
    <col min="785" max="785" width="4.33203125" style="245" customWidth="1"/>
    <col min="786" max="787" width="4.5546875" style="245" customWidth="1"/>
    <col min="788" max="788" width="4.44140625" style="245" customWidth="1"/>
    <col min="789" max="790" width="4.6640625" style="245" customWidth="1"/>
    <col min="791" max="791" width="4.33203125" style="245" bestFit="1" customWidth="1"/>
    <col min="792" max="795" width="4.6640625" style="245" customWidth="1"/>
    <col min="796" max="796" width="4.88671875" style="245" customWidth="1"/>
    <col min="797" max="797" width="4.44140625" style="245" customWidth="1"/>
    <col min="798" max="798" width="4.88671875" style="245" customWidth="1"/>
    <col min="799" max="799" width="5.33203125" style="245" customWidth="1"/>
    <col min="800" max="800" width="5" style="245" customWidth="1"/>
    <col min="801" max="801" width="6.6640625" style="245" customWidth="1"/>
    <col min="802" max="1021" width="9.109375" style="245"/>
    <col min="1022" max="1022" width="3.44140625" style="245" customWidth="1"/>
    <col min="1023" max="1023" width="38.33203125" style="245" customWidth="1"/>
    <col min="1024" max="1024" width="4.109375" style="245" customWidth="1"/>
    <col min="1025" max="1025" width="4.44140625" style="245" customWidth="1"/>
    <col min="1026" max="1026" width="4.33203125" style="245" customWidth="1"/>
    <col min="1027" max="1027" width="4.5546875" style="245" customWidth="1"/>
    <col min="1028" max="1028" width="4.6640625" style="245" customWidth="1"/>
    <col min="1029" max="1029" width="4.5546875" style="245" customWidth="1"/>
    <col min="1030" max="1032" width="4.6640625" style="245" customWidth="1"/>
    <col min="1033" max="1033" width="4.5546875" style="245" customWidth="1"/>
    <col min="1034" max="1034" width="4.6640625" style="245" customWidth="1"/>
    <col min="1035" max="1035" width="4.5546875" style="245" customWidth="1"/>
    <col min="1036" max="1036" width="4.6640625" style="245" customWidth="1"/>
    <col min="1037" max="1037" width="4.88671875" style="245" bestFit="1" customWidth="1"/>
    <col min="1038" max="1038" width="4.33203125" style="245" customWidth="1"/>
    <col min="1039" max="1040" width="4.6640625" style="245" customWidth="1"/>
    <col min="1041" max="1041" width="4.33203125" style="245" customWidth="1"/>
    <col min="1042" max="1043" width="4.5546875" style="245" customWidth="1"/>
    <col min="1044" max="1044" width="4.44140625" style="245" customWidth="1"/>
    <col min="1045" max="1046" width="4.6640625" style="245" customWidth="1"/>
    <col min="1047" max="1047" width="4.33203125" style="245" bestFit="1" customWidth="1"/>
    <col min="1048" max="1051" width="4.6640625" style="245" customWidth="1"/>
    <col min="1052" max="1052" width="4.88671875" style="245" customWidth="1"/>
    <col min="1053" max="1053" width="4.44140625" style="245" customWidth="1"/>
    <col min="1054" max="1054" width="4.88671875" style="245" customWidth="1"/>
    <col min="1055" max="1055" width="5.33203125" style="245" customWidth="1"/>
    <col min="1056" max="1056" width="5" style="245" customWidth="1"/>
    <col min="1057" max="1057" width="6.6640625" style="245" customWidth="1"/>
    <col min="1058" max="1277" width="9.109375" style="245"/>
    <col min="1278" max="1278" width="3.44140625" style="245" customWidth="1"/>
    <col min="1279" max="1279" width="38.33203125" style="245" customWidth="1"/>
    <col min="1280" max="1280" width="4.109375" style="245" customWidth="1"/>
    <col min="1281" max="1281" width="4.44140625" style="245" customWidth="1"/>
    <col min="1282" max="1282" width="4.33203125" style="245" customWidth="1"/>
    <col min="1283" max="1283" width="4.5546875" style="245" customWidth="1"/>
    <col min="1284" max="1284" width="4.6640625" style="245" customWidth="1"/>
    <col min="1285" max="1285" width="4.5546875" style="245" customWidth="1"/>
    <col min="1286" max="1288" width="4.6640625" style="245" customWidth="1"/>
    <col min="1289" max="1289" width="4.5546875" style="245" customWidth="1"/>
    <col min="1290" max="1290" width="4.6640625" style="245" customWidth="1"/>
    <col min="1291" max="1291" width="4.5546875" style="245" customWidth="1"/>
    <col min="1292" max="1292" width="4.6640625" style="245" customWidth="1"/>
    <col min="1293" max="1293" width="4.88671875" style="245" bestFit="1" customWidth="1"/>
    <col min="1294" max="1294" width="4.33203125" style="245" customWidth="1"/>
    <col min="1295" max="1296" width="4.6640625" style="245" customWidth="1"/>
    <col min="1297" max="1297" width="4.33203125" style="245" customWidth="1"/>
    <col min="1298" max="1299" width="4.5546875" style="245" customWidth="1"/>
    <col min="1300" max="1300" width="4.44140625" style="245" customWidth="1"/>
    <col min="1301" max="1302" width="4.6640625" style="245" customWidth="1"/>
    <col min="1303" max="1303" width="4.33203125" style="245" bestFit="1" customWidth="1"/>
    <col min="1304" max="1307" width="4.6640625" style="245" customWidth="1"/>
    <col min="1308" max="1308" width="4.88671875" style="245" customWidth="1"/>
    <col min="1309" max="1309" width="4.44140625" style="245" customWidth="1"/>
    <col min="1310" max="1310" width="4.88671875" style="245" customWidth="1"/>
    <col min="1311" max="1311" width="5.33203125" style="245" customWidth="1"/>
    <col min="1312" max="1312" width="5" style="245" customWidth="1"/>
    <col min="1313" max="1313" width="6.6640625" style="245" customWidth="1"/>
    <col min="1314" max="1533" width="9.109375" style="245"/>
    <col min="1534" max="1534" width="3.44140625" style="245" customWidth="1"/>
    <col min="1535" max="1535" width="38.33203125" style="245" customWidth="1"/>
    <col min="1536" max="1536" width="4.109375" style="245" customWidth="1"/>
    <col min="1537" max="1537" width="4.44140625" style="245" customWidth="1"/>
    <col min="1538" max="1538" width="4.33203125" style="245" customWidth="1"/>
    <col min="1539" max="1539" width="4.5546875" style="245" customWidth="1"/>
    <col min="1540" max="1540" width="4.6640625" style="245" customWidth="1"/>
    <col min="1541" max="1541" width="4.5546875" style="245" customWidth="1"/>
    <col min="1542" max="1544" width="4.6640625" style="245" customWidth="1"/>
    <col min="1545" max="1545" width="4.5546875" style="245" customWidth="1"/>
    <col min="1546" max="1546" width="4.6640625" style="245" customWidth="1"/>
    <col min="1547" max="1547" width="4.5546875" style="245" customWidth="1"/>
    <col min="1548" max="1548" width="4.6640625" style="245" customWidth="1"/>
    <col min="1549" max="1549" width="4.88671875" style="245" bestFit="1" customWidth="1"/>
    <col min="1550" max="1550" width="4.33203125" style="245" customWidth="1"/>
    <col min="1551" max="1552" width="4.6640625" style="245" customWidth="1"/>
    <col min="1553" max="1553" width="4.33203125" style="245" customWidth="1"/>
    <col min="1554" max="1555" width="4.5546875" style="245" customWidth="1"/>
    <col min="1556" max="1556" width="4.44140625" style="245" customWidth="1"/>
    <col min="1557" max="1558" width="4.6640625" style="245" customWidth="1"/>
    <col min="1559" max="1559" width="4.33203125" style="245" bestFit="1" customWidth="1"/>
    <col min="1560" max="1563" width="4.6640625" style="245" customWidth="1"/>
    <col min="1564" max="1564" width="4.88671875" style="245" customWidth="1"/>
    <col min="1565" max="1565" width="4.44140625" style="245" customWidth="1"/>
    <col min="1566" max="1566" width="4.88671875" style="245" customWidth="1"/>
    <col min="1567" max="1567" width="5.33203125" style="245" customWidth="1"/>
    <col min="1568" max="1568" width="5" style="245" customWidth="1"/>
    <col min="1569" max="1569" width="6.6640625" style="245" customWidth="1"/>
    <col min="1570" max="1789" width="9.109375" style="245"/>
    <col min="1790" max="1790" width="3.44140625" style="245" customWidth="1"/>
    <col min="1791" max="1791" width="38.33203125" style="245" customWidth="1"/>
    <col min="1792" max="1792" width="4.109375" style="245" customWidth="1"/>
    <col min="1793" max="1793" width="4.44140625" style="245" customWidth="1"/>
    <col min="1794" max="1794" width="4.33203125" style="245" customWidth="1"/>
    <col min="1795" max="1795" width="4.5546875" style="245" customWidth="1"/>
    <col min="1796" max="1796" width="4.6640625" style="245" customWidth="1"/>
    <col min="1797" max="1797" width="4.5546875" style="245" customWidth="1"/>
    <col min="1798" max="1800" width="4.6640625" style="245" customWidth="1"/>
    <col min="1801" max="1801" width="4.5546875" style="245" customWidth="1"/>
    <col min="1802" max="1802" width="4.6640625" style="245" customWidth="1"/>
    <col min="1803" max="1803" width="4.5546875" style="245" customWidth="1"/>
    <col min="1804" max="1804" width="4.6640625" style="245" customWidth="1"/>
    <col min="1805" max="1805" width="4.88671875" style="245" bestFit="1" customWidth="1"/>
    <col min="1806" max="1806" width="4.33203125" style="245" customWidth="1"/>
    <col min="1807" max="1808" width="4.6640625" style="245" customWidth="1"/>
    <col min="1809" max="1809" width="4.33203125" style="245" customWidth="1"/>
    <col min="1810" max="1811" width="4.5546875" style="245" customWidth="1"/>
    <col min="1812" max="1812" width="4.44140625" style="245" customWidth="1"/>
    <col min="1813" max="1814" width="4.6640625" style="245" customWidth="1"/>
    <col min="1815" max="1815" width="4.33203125" style="245" bestFit="1" customWidth="1"/>
    <col min="1816" max="1819" width="4.6640625" style="245" customWidth="1"/>
    <col min="1820" max="1820" width="4.88671875" style="245" customWidth="1"/>
    <col min="1821" max="1821" width="4.44140625" style="245" customWidth="1"/>
    <col min="1822" max="1822" width="4.88671875" style="245" customWidth="1"/>
    <col min="1823" max="1823" width="5.33203125" style="245" customWidth="1"/>
    <col min="1824" max="1824" width="5" style="245" customWidth="1"/>
    <col min="1825" max="1825" width="6.6640625" style="245" customWidth="1"/>
    <col min="1826" max="2045" width="9.109375" style="245"/>
    <col min="2046" max="2046" width="3.44140625" style="245" customWidth="1"/>
    <col min="2047" max="2047" width="38.33203125" style="245" customWidth="1"/>
    <col min="2048" max="2048" width="4.109375" style="245" customWidth="1"/>
    <col min="2049" max="2049" width="4.44140625" style="245" customWidth="1"/>
    <col min="2050" max="2050" width="4.33203125" style="245" customWidth="1"/>
    <col min="2051" max="2051" width="4.5546875" style="245" customWidth="1"/>
    <col min="2052" max="2052" width="4.6640625" style="245" customWidth="1"/>
    <col min="2053" max="2053" width="4.5546875" style="245" customWidth="1"/>
    <col min="2054" max="2056" width="4.6640625" style="245" customWidth="1"/>
    <col min="2057" max="2057" width="4.5546875" style="245" customWidth="1"/>
    <col min="2058" max="2058" width="4.6640625" style="245" customWidth="1"/>
    <col min="2059" max="2059" width="4.5546875" style="245" customWidth="1"/>
    <col min="2060" max="2060" width="4.6640625" style="245" customWidth="1"/>
    <col min="2061" max="2061" width="4.88671875" style="245" bestFit="1" customWidth="1"/>
    <col min="2062" max="2062" width="4.33203125" style="245" customWidth="1"/>
    <col min="2063" max="2064" width="4.6640625" style="245" customWidth="1"/>
    <col min="2065" max="2065" width="4.33203125" style="245" customWidth="1"/>
    <col min="2066" max="2067" width="4.5546875" style="245" customWidth="1"/>
    <col min="2068" max="2068" width="4.44140625" style="245" customWidth="1"/>
    <col min="2069" max="2070" width="4.6640625" style="245" customWidth="1"/>
    <col min="2071" max="2071" width="4.33203125" style="245" bestFit="1" customWidth="1"/>
    <col min="2072" max="2075" width="4.6640625" style="245" customWidth="1"/>
    <col min="2076" max="2076" width="4.88671875" style="245" customWidth="1"/>
    <col min="2077" max="2077" width="4.44140625" style="245" customWidth="1"/>
    <col min="2078" max="2078" width="4.88671875" style="245" customWidth="1"/>
    <col min="2079" max="2079" width="5.33203125" style="245" customWidth="1"/>
    <col min="2080" max="2080" width="5" style="245" customWidth="1"/>
    <col min="2081" max="2081" width="6.6640625" style="245" customWidth="1"/>
    <col min="2082" max="2301" width="9.109375" style="245"/>
    <col min="2302" max="2302" width="3.44140625" style="245" customWidth="1"/>
    <col min="2303" max="2303" width="38.33203125" style="245" customWidth="1"/>
    <col min="2304" max="2304" width="4.109375" style="245" customWidth="1"/>
    <col min="2305" max="2305" width="4.44140625" style="245" customWidth="1"/>
    <col min="2306" max="2306" width="4.33203125" style="245" customWidth="1"/>
    <col min="2307" max="2307" width="4.5546875" style="245" customWidth="1"/>
    <col min="2308" max="2308" width="4.6640625" style="245" customWidth="1"/>
    <col min="2309" max="2309" width="4.5546875" style="245" customWidth="1"/>
    <col min="2310" max="2312" width="4.6640625" style="245" customWidth="1"/>
    <col min="2313" max="2313" width="4.5546875" style="245" customWidth="1"/>
    <col min="2314" max="2314" width="4.6640625" style="245" customWidth="1"/>
    <col min="2315" max="2315" width="4.5546875" style="245" customWidth="1"/>
    <col min="2316" max="2316" width="4.6640625" style="245" customWidth="1"/>
    <col min="2317" max="2317" width="4.88671875" style="245" bestFit="1" customWidth="1"/>
    <col min="2318" max="2318" width="4.33203125" style="245" customWidth="1"/>
    <col min="2319" max="2320" width="4.6640625" style="245" customWidth="1"/>
    <col min="2321" max="2321" width="4.33203125" style="245" customWidth="1"/>
    <col min="2322" max="2323" width="4.5546875" style="245" customWidth="1"/>
    <col min="2324" max="2324" width="4.44140625" style="245" customWidth="1"/>
    <col min="2325" max="2326" width="4.6640625" style="245" customWidth="1"/>
    <col min="2327" max="2327" width="4.33203125" style="245" bestFit="1" customWidth="1"/>
    <col min="2328" max="2331" width="4.6640625" style="245" customWidth="1"/>
    <col min="2332" max="2332" width="4.88671875" style="245" customWidth="1"/>
    <col min="2333" max="2333" width="4.44140625" style="245" customWidth="1"/>
    <col min="2334" max="2334" width="4.88671875" style="245" customWidth="1"/>
    <col min="2335" max="2335" width="5.33203125" style="245" customWidth="1"/>
    <col min="2336" max="2336" width="5" style="245" customWidth="1"/>
    <col min="2337" max="2337" width="6.6640625" style="245" customWidth="1"/>
    <col min="2338" max="2557" width="9.109375" style="245"/>
    <col min="2558" max="2558" width="3.44140625" style="245" customWidth="1"/>
    <col min="2559" max="2559" width="38.33203125" style="245" customWidth="1"/>
    <col min="2560" max="2560" width="4.109375" style="245" customWidth="1"/>
    <col min="2561" max="2561" width="4.44140625" style="245" customWidth="1"/>
    <col min="2562" max="2562" width="4.33203125" style="245" customWidth="1"/>
    <col min="2563" max="2563" width="4.5546875" style="245" customWidth="1"/>
    <col min="2564" max="2564" width="4.6640625" style="245" customWidth="1"/>
    <col min="2565" max="2565" width="4.5546875" style="245" customWidth="1"/>
    <col min="2566" max="2568" width="4.6640625" style="245" customWidth="1"/>
    <col min="2569" max="2569" width="4.5546875" style="245" customWidth="1"/>
    <col min="2570" max="2570" width="4.6640625" style="245" customWidth="1"/>
    <col min="2571" max="2571" width="4.5546875" style="245" customWidth="1"/>
    <col min="2572" max="2572" width="4.6640625" style="245" customWidth="1"/>
    <col min="2573" max="2573" width="4.88671875" style="245" bestFit="1" customWidth="1"/>
    <col min="2574" max="2574" width="4.33203125" style="245" customWidth="1"/>
    <col min="2575" max="2576" width="4.6640625" style="245" customWidth="1"/>
    <col min="2577" max="2577" width="4.33203125" style="245" customWidth="1"/>
    <col min="2578" max="2579" width="4.5546875" style="245" customWidth="1"/>
    <col min="2580" max="2580" width="4.44140625" style="245" customWidth="1"/>
    <col min="2581" max="2582" width="4.6640625" style="245" customWidth="1"/>
    <col min="2583" max="2583" width="4.33203125" style="245" bestFit="1" customWidth="1"/>
    <col min="2584" max="2587" width="4.6640625" style="245" customWidth="1"/>
    <col min="2588" max="2588" width="4.88671875" style="245" customWidth="1"/>
    <col min="2589" max="2589" width="4.44140625" style="245" customWidth="1"/>
    <col min="2590" max="2590" width="4.88671875" style="245" customWidth="1"/>
    <col min="2591" max="2591" width="5.33203125" style="245" customWidth="1"/>
    <col min="2592" max="2592" width="5" style="245" customWidth="1"/>
    <col min="2593" max="2593" width="6.6640625" style="245" customWidth="1"/>
    <col min="2594" max="2813" width="9.109375" style="245"/>
    <col min="2814" max="2814" width="3.44140625" style="245" customWidth="1"/>
    <col min="2815" max="2815" width="38.33203125" style="245" customWidth="1"/>
    <col min="2816" max="2816" width="4.109375" style="245" customWidth="1"/>
    <col min="2817" max="2817" width="4.44140625" style="245" customWidth="1"/>
    <col min="2818" max="2818" width="4.33203125" style="245" customWidth="1"/>
    <col min="2819" max="2819" width="4.5546875" style="245" customWidth="1"/>
    <col min="2820" max="2820" width="4.6640625" style="245" customWidth="1"/>
    <col min="2821" max="2821" width="4.5546875" style="245" customWidth="1"/>
    <col min="2822" max="2824" width="4.6640625" style="245" customWidth="1"/>
    <col min="2825" max="2825" width="4.5546875" style="245" customWidth="1"/>
    <col min="2826" max="2826" width="4.6640625" style="245" customWidth="1"/>
    <col min="2827" max="2827" width="4.5546875" style="245" customWidth="1"/>
    <col min="2828" max="2828" width="4.6640625" style="245" customWidth="1"/>
    <col min="2829" max="2829" width="4.88671875" style="245" bestFit="1" customWidth="1"/>
    <col min="2830" max="2830" width="4.33203125" style="245" customWidth="1"/>
    <col min="2831" max="2832" width="4.6640625" style="245" customWidth="1"/>
    <col min="2833" max="2833" width="4.33203125" style="245" customWidth="1"/>
    <col min="2834" max="2835" width="4.5546875" style="245" customWidth="1"/>
    <col min="2836" max="2836" width="4.44140625" style="245" customWidth="1"/>
    <col min="2837" max="2838" width="4.6640625" style="245" customWidth="1"/>
    <col min="2839" max="2839" width="4.33203125" style="245" bestFit="1" customWidth="1"/>
    <col min="2840" max="2843" width="4.6640625" style="245" customWidth="1"/>
    <col min="2844" max="2844" width="4.88671875" style="245" customWidth="1"/>
    <col min="2845" max="2845" width="4.44140625" style="245" customWidth="1"/>
    <col min="2846" max="2846" width="4.88671875" style="245" customWidth="1"/>
    <col min="2847" max="2847" width="5.33203125" style="245" customWidth="1"/>
    <col min="2848" max="2848" width="5" style="245" customWidth="1"/>
    <col min="2849" max="2849" width="6.6640625" style="245" customWidth="1"/>
    <col min="2850" max="3069" width="9.109375" style="245"/>
    <col min="3070" max="3070" width="3.44140625" style="245" customWidth="1"/>
    <col min="3071" max="3071" width="38.33203125" style="245" customWidth="1"/>
    <col min="3072" max="3072" width="4.109375" style="245" customWidth="1"/>
    <col min="3073" max="3073" width="4.44140625" style="245" customWidth="1"/>
    <col min="3074" max="3074" width="4.33203125" style="245" customWidth="1"/>
    <col min="3075" max="3075" width="4.5546875" style="245" customWidth="1"/>
    <col min="3076" max="3076" width="4.6640625" style="245" customWidth="1"/>
    <col min="3077" max="3077" width="4.5546875" style="245" customWidth="1"/>
    <col min="3078" max="3080" width="4.6640625" style="245" customWidth="1"/>
    <col min="3081" max="3081" width="4.5546875" style="245" customWidth="1"/>
    <col min="3082" max="3082" width="4.6640625" style="245" customWidth="1"/>
    <col min="3083" max="3083" width="4.5546875" style="245" customWidth="1"/>
    <col min="3084" max="3084" width="4.6640625" style="245" customWidth="1"/>
    <col min="3085" max="3085" width="4.88671875" style="245" bestFit="1" customWidth="1"/>
    <col min="3086" max="3086" width="4.33203125" style="245" customWidth="1"/>
    <col min="3087" max="3088" width="4.6640625" style="245" customWidth="1"/>
    <col min="3089" max="3089" width="4.33203125" style="245" customWidth="1"/>
    <col min="3090" max="3091" width="4.5546875" style="245" customWidth="1"/>
    <col min="3092" max="3092" width="4.44140625" style="245" customWidth="1"/>
    <col min="3093" max="3094" width="4.6640625" style="245" customWidth="1"/>
    <col min="3095" max="3095" width="4.33203125" style="245" bestFit="1" customWidth="1"/>
    <col min="3096" max="3099" width="4.6640625" style="245" customWidth="1"/>
    <col min="3100" max="3100" width="4.88671875" style="245" customWidth="1"/>
    <col min="3101" max="3101" width="4.44140625" style="245" customWidth="1"/>
    <col min="3102" max="3102" width="4.88671875" style="245" customWidth="1"/>
    <col min="3103" max="3103" width="5.33203125" style="245" customWidth="1"/>
    <col min="3104" max="3104" width="5" style="245" customWidth="1"/>
    <col min="3105" max="3105" width="6.6640625" style="245" customWidth="1"/>
    <col min="3106" max="3325" width="9.109375" style="245"/>
    <col min="3326" max="3326" width="3.44140625" style="245" customWidth="1"/>
    <col min="3327" max="3327" width="38.33203125" style="245" customWidth="1"/>
    <col min="3328" max="3328" width="4.109375" style="245" customWidth="1"/>
    <col min="3329" max="3329" width="4.44140625" style="245" customWidth="1"/>
    <col min="3330" max="3330" width="4.33203125" style="245" customWidth="1"/>
    <col min="3331" max="3331" width="4.5546875" style="245" customWidth="1"/>
    <col min="3332" max="3332" width="4.6640625" style="245" customWidth="1"/>
    <col min="3333" max="3333" width="4.5546875" style="245" customWidth="1"/>
    <col min="3334" max="3336" width="4.6640625" style="245" customWidth="1"/>
    <col min="3337" max="3337" width="4.5546875" style="245" customWidth="1"/>
    <col min="3338" max="3338" width="4.6640625" style="245" customWidth="1"/>
    <col min="3339" max="3339" width="4.5546875" style="245" customWidth="1"/>
    <col min="3340" max="3340" width="4.6640625" style="245" customWidth="1"/>
    <col min="3341" max="3341" width="4.88671875" style="245" bestFit="1" customWidth="1"/>
    <col min="3342" max="3342" width="4.33203125" style="245" customWidth="1"/>
    <col min="3343" max="3344" width="4.6640625" style="245" customWidth="1"/>
    <col min="3345" max="3345" width="4.33203125" style="245" customWidth="1"/>
    <col min="3346" max="3347" width="4.5546875" style="245" customWidth="1"/>
    <col min="3348" max="3348" width="4.44140625" style="245" customWidth="1"/>
    <col min="3349" max="3350" width="4.6640625" style="245" customWidth="1"/>
    <col min="3351" max="3351" width="4.33203125" style="245" bestFit="1" customWidth="1"/>
    <col min="3352" max="3355" width="4.6640625" style="245" customWidth="1"/>
    <col min="3356" max="3356" width="4.88671875" style="245" customWidth="1"/>
    <col min="3357" max="3357" width="4.44140625" style="245" customWidth="1"/>
    <col min="3358" max="3358" width="4.88671875" style="245" customWidth="1"/>
    <col min="3359" max="3359" width="5.33203125" style="245" customWidth="1"/>
    <col min="3360" max="3360" width="5" style="245" customWidth="1"/>
    <col min="3361" max="3361" width="6.6640625" style="245" customWidth="1"/>
    <col min="3362" max="3581" width="9.109375" style="245"/>
    <col min="3582" max="3582" width="3.44140625" style="245" customWidth="1"/>
    <col min="3583" max="3583" width="38.33203125" style="245" customWidth="1"/>
    <col min="3584" max="3584" width="4.109375" style="245" customWidth="1"/>
    <col min="3585" max="3585" width="4.44140625" style="245" customWidth="1"/>
    <col min="3586" max="3586" width="4.33203125" style="245" customWidth="1"/>
    <col min="3587" max="3587" width="4.5546875" style="245" customWidth="1"/>
    <col min="3588" max="3588" width="4.6640625" style="245" customWidth="1"/>
    <col min="3589" max="3589" width="4.5546875" style="245" customWidth="1"/>
    <col min="3590" max="3592" width="4.6640625" style="245" customWidth="1"/>
    <col min="3593" max="3593" width="4.5546875" style="245" customWidth="1"/>
    <col min="3594" max="3594" width="4.6640625" style="245" customWidth="1"/>
    <col min="3595" max="3595" width="4.5546875" style="245" customWidth="1"/>
    <col min="3596" max="3596" width="4.6640625" style="245" customWidth="1"/>
    <col min="3597" max="3597" width="4.88671875" style="245" bestFit="1" customWidth="1"/>
    <col min="3598" max="3598" width="4.33203125" style="245" customWidth="1"/>
    <col min="3599" max="3600" width="4.6640625" style="245" customWidth="1"/>
    <col min="3601" max="3601" width="4.33203125" style="245" customWidth="1"/>
    <col min="3602" max="3603" width="4.5546875" style="245" customWidth="1"/>
    <col min="3604" max="3604" width="4.44140625" style="245" customWidth="1"/>
    <col min="3605" max="3606" width="4.6640625" style="245" customWidth="1"/>
    <col min="3607" max="3607" width="4.33203125" style="245" bestFit="1" customWidth="1"/>
    <col min="3608" max="3611" width="4.6640625" style="245" customWidth="1"/>
    <col min="3612" max="3612" width="4.88671875" style="245" customWidth="1"/>
    <col min="3613" max="3613" width="4.44140625" style="245" customWidth="1"/>
    <col min="3614" max="3614" width="4.88671875" style="245" customWidth="1"/>
    <col min="3615" max="3615" width="5.33203125" style="245" customWidth="1"/>
    <col min="3616" max="3616" width="5" style="245" customWidth="1"/>
    <col min="3617" max="3617" width="6.6640625" style="245" customWidth="1"/>
    <col min="3618" max="3837" width="9.109375" style="245"/>
    <col min="3838" max="3838" width="3.44140625" style="245" customWidth="1"/>
    <col min="3839" max="3839" width="38.33203125" style="245" customWidth="1"/>
    <col min="3840" max="3840" width="4.109375" style="245" customWidth="1"/>
    <col min="3841" max="3841" width="4.44140625" style="245" customWidth="1"/>
    <col min="3842" max="3842" width="4.33203125" style="245" customWidth="1"/>
    <col min="3843" max="3843" width="4.5546875" style="245" customWidth="1"/>
    <col min="3844" max="3844" width="4.6640625" style="245" customWidth="1"/>
    <col min="3845" max="3845" width="4.5546875" style="245" customWidth="1"/>
    <col min="3846" max="3848" width="4.6640625" style="245" customWidth="1"/>
    <col min="3849" max="3849" width="4.5546875" style="245" customWidth="1"/>
    <col min="3850" max="3850" width="4.6640625" style="245" customWidth="1"/>
    <col min="3851" max="3851" width="4.5546875" style="245" customWidth="1"/>
    <col min="3852" max="3852" width="4.6640625" style="245" customWidth="1"/>
    <col min="3853" max="3853" width="4.88671875" style="245" bestFit="1" customWidth="1"/>
    <col min="3854" max="3854" width="4.33203125" style="245" customWidth="1"/>
    <col min="3855" max="3856" width="4.6640625" style="245" customWidth="1"/>
    <col min="3857" max="3857" width="4.33203125" style="245" customWidth="1"/>
    <col min="3858" max="3859" width="4.5546875" style="245" customWidth="1"/>
    <col min="3860" max="3860" width="4.44140625" style="245" customWidth="1"/>
    <col min="3861" max="3862" width="4.6640625" style="245" customWidth="1"/>
    <col min="3863" max="3863" width="4.33203125" style="245" bestFit="1" customWidth="1"/>
    <col min="3864" max="3867" width="4.6640625" style="245" customWidth="1"/>
    <col min="3868" max="3868" width="4.88671875" style="245" customWidth="1"/>
    <col min="3869" max="3869" width="4.44140625" style="245" customWidth="1"/>
    <col min="3870" max="3870" width="4.88671875" style="245" customWidth="1"/>
    <col min="3871" max="3871" width="5.33203125" style="245" customWidth="1"/>
    <col min="3872" max="3872" width="5" style="245" customWidth="1"/>
    <col min="3873" max="3873" width="6.6640625" style="245" customWidth="1"/>
    <col min="3874" max="4093" width="9.109375" style="245"/>
    <col min="4094" max="4094" width="3.44140625" style="245" customWidth="1"/>
    <col min="4095" max="4095" width="38.33203125" style="245" customWidth="1"/>
    <col min="4096" max="4096" width="4.109375" style="245" customWidth="1"/>
    <col min="4097" max="4097" width="4.44140625" style="245" customWidth="1"/>
    <col min="4098" max="4098" width="4.33203125" style="245" customWidth="1"/>
    <col min="4099" max="4099" width="4.5546875" style="245" customWidth="1"/>
    <col min="4100" max="4100" width="4.6640625" style="245" customWidth="1"/>
    <col min="4101" max="4101" width="4.5546875" style="245" customWidth="1"/>
    <col min="4102" max="4104" width="4.6640625" style="245" customWidth="1"/>
    <col min="4105" max="4105" width="4.5546875" style="245" customWidth="1"/>
    <col min="4106" max="4106" width="4.6640625" style="245" customWidth="1"/>
    <col min="4107" max="4107" width="4.5546875" style="245" customWidth="1"/>
    <col min="4108" max="4108" width="4.6640625" style="245" customWidth="1"/>
    <col min="4109" max="4109" width="4.88671875" style="245" bestFit="1" customWidth="1"/>
    <col min="4110" max="4110" width="4.33203125" style="245" customWidth="1"/>
    <col min="4111" max="4112" width="4.6640625" style="245" customWidth="1"/>
    <col min="4113" max="4113" width="4.33203125" style="245" customWidth="1"/>
    <col min="4114" max="4115" width="4.5546875" style="245" customWidth="1"/>
    <col min="4116" max="4116" width="4.44140625" style="245" customWidth="1"/>
    <col min="4117" max="4118" width="4.6640625" style="245" customWidth="1"/>
    <col min="4119" max="4119" width="4.33203125" style="245" bestFit="1" customWidth="1"/>
    <col min="4120" max="4123" width="4.6640625" style="245" customWidth="1"/>
    <col min="4124" max="4124" width="4.88671875" style="245" customWidth="1"/>
    <col min="4125" max="4125" width="4.44140625" style="245" customWidth="1"/>
    <col min="4126" max="4126" width="4.88671875" style="245" customWidth="1"/>
    <col min="4127" max="4127" width="5.33203125" style="245" customWidth="1"/>
    <col min="4128" max="4128" width="5" style="245" customWidth="1"/>
    <col min="4129" max="4129" width="6.6640625" style="245" customWidth="1"/>
    <col min="4130" max="4349" width="9.109375" style="245"/>
    <col min="4350" max="4350" width="3.44140625" style="245" customWidth="1"/>
    <col min="4351" max="4351" width="38.33203125" style="245" customWidth="1"/>
    <col min="4352" max="4352" width="4.109375" style="245" customWidth="1"/>
    <col min="4353" max="4353" width="4.44140625" style="245" customWidth="1"/>
    <col min="4354" max="4354" width="4.33203125" style="245" customWidth="1"/>
    <col min="4355" max="4355" width="4.5546875" style="245" customWidth="1"/>
    <col min="4356" max="4356" width="4.6640625" style="245" customWidth="1"/>
    <col min="4357" max="4357" width="4.5546875" style="245" customWidth="1"/>
    <col min="4358" max="4360" width="4.6640625" style="245" customWidth="1"/>
    <col min="4361" max="4361" width="4.5546875" style="245" customWidth="1"/>
    <col min="4362" max="4362" width="4.6640625" style="245" customWidth="1"/>
    <col min="4363" max="4363" width="4.5546875" style="245" customWidth="1"/>
    <col min="4364" max="4364" width="4.6640625" style="245" customWidth="1"/>
    <col min="4365" max="4365" width="4.88671875" style="245" bestFit="1" customWidth="1"/>
    <col min="4366" max="4366" width="4.33203125" style="245" customWidth="1"/>
    <col min="4367" max="4368" width="4.6640625" style="245" customWidth="1"/>
    <col min="4369" max="4369" width="4.33203125" style="245" customWidth="1"/>
    <col min="4370" max="4371" width="4.5546875" style="245" customWidth="1"/>
    <col min="4372" max="4372" width="4.44140625" style="245" customWidth="1"/>
    <col min="4373" max="4374" width="4.6640625" style="245" customWidth="1"/>
    <col min="4375" max="4375" width="4.33203125" style="245" bestFit="1" customWidth="1"/>
    <col min="4376" max="4379" width="4.6640625" style="245" customWidth="1"/>
    <col min="4380" max="4380" width="4.88671875" style="245" customWidth="1"/>
    <col min="4381" max="4381" width="4.44140625" style="245" customWidth="1"/>
    <col min="4382" max="4382" width="4.88671875" style="245" customWidth="1"/>
    <col min="4383" max="4383" width="5.33203125" style="245" customWidth="1"/>
    <col min="4384" max="4384" width="5" style="245" customWidth="1"/>
    <col min="4385" max="4385" width="6.6640625" style="245" customWidth="1"/>
    <col min="4386" max="4605" width="9.109375" style="245"/>
    <col min="4606" max="4606" width="3.44140625" style="245" customWidth="1"/>
    <col min="4607" max="4607" width="38.33203125" style="245" customWidth="1"/>
    <col min="4608" max="4608" width="4.109375" style="245" customWidth="1"/>
    <col min="4609" max="4609" width="4.44140625" style="245" customWidth="1"/>
    <col min="4610" max="4610" width="4.33203125" style="245" customWidth="1"/>
    <col min="4611" max="4611" width="4.5546875" style="245" customWidth="1"/>
    <col min="4612" max="4612" width="4.6640625" style="245" customWidth="1"/>
    <col min="4613" max="4613" width="4.5546875" style="245" customWidth="1"/>
    <col min="4614" max="4616" width="4.6640625" style="245" customWidth="1"/>
    <col min="4617" max="4617" width="4.5546875" style="245" customWidth="1"/>
    <col min="4618" max="4618" width="4.6640625" style="245" customWidth="1"/>
    <col min="4619" max="4619" width="4.5546875" style="245" customWidth="1"/>
    <col min="4620" max="4620" width="4.6640625" style="245" customWidth="1"/>
    <col min="4621" max="4621" width="4.88671875" style="245" bestFit="1" customWidth="1"/>
    <col min="4622" max="4622" width="4.33203125" style="245" customWidth="1"/>
    <col min="4623" max="4624" width="4.6640625" style="245" customWidth="1"/>
    <col min="4625" max="4625" width="4.33203125" style="245" customWidth="1"/>
    <col min="4626" max="4627" width="4.5546875" style="245" customWidth="1"/>
    <col min="4628" max="4628" width="4.44140625" style="245" customWidth="1"/>
    <col min="4629" max="4630" width="4.6640625" style="245" customWidth="1"/>
    <col min="4631" max="4631" width="4.33203125" style="245" bestFit="1" customWidth="1"/>
    <col min="4632" max="4635" width="4.6640625" style="245" customWidth="1"/>
    <col min="4636" max="4636" width="4.88671875" style="245" customWidth="1"/>
    <col min="4637" max="4637" width="4.44140625" style="245" customWidth="1"/>
    <col min="4638" max="4638" width="4.88671875" style="245" customWidth="1"/>
    <col min="4639" max="4639" width="5.33203125" style="245" customWidth="1"/>
    <col min="4640" max="4640" width="5" style="245" customWidth="1"/>
    <col min="4641" max="4641" width="6.6640625" style="245" customWidth="1"/>
    <col min="4642" max="4861" width="9.109375" style="245"/>
    <col min="4862" max="4862" width="3.44140625" style="245" customWidth="1"/>
    <col min="4863" max="4863" width="38.33203125" style="245" customWidth="1"/>
    <col min="4864" max="4864" width="4.109375" style="245" customWidth="1"/>
    <col min="4865" max="4865" width="4.44140625" style="245" customWidth="1"/>
    <col min="4866" max="4866" width="4.33203125" style="245" customWidth="1"/>
    <col min="4867" max="4867" width="4.5546875" style="245" customWidth="1"/>
    <col min="4868" max="4868" width="4.6640625" style="245" customWidth="1"/>
    <col min="4869" max="4869" width="4.5546875" style="245" customWidth="1"/>
    <col min="4870" max="4872" width="4.6640625" style="245" customWidth="1"/>
    <col min="4873" max="4873" width="4.5546875" style="245" customWidth="1"/>
    <col min="4874" max="4874" width="4.6640625" style="245" customWidth="1"/>
    <col min="4875" max="4875" width="4.5546875" style="245" customWidth="1"/>
    <col min="4876" max="4876" width="4.6640625" style="245" customWidth="1"/>
    <col min="4877" max="4877" width="4.88671875" style="245" bestFit="1" customWidth="1"/>
    <col min="4878" max="4878" width="4.33203125" style="245" customWidth="1"/>
    <col min="4879" max="4880" width="4.6640625" style="245" customWidth="1"/>
    <col min="4881" max="4881" width="4.33203125" style="245" customWidth="1"/>
    <col min="4882" max="4883" width="4.5546875" style="245" customWidth="1"/>
    <col min="4884" max="4884" width="4.44140625" style="245" customWidth="1"/>
    <col min="4885" max="4886" width="4.6640625" style="245" customWidth="1"/>
    <col min="4887" max="4887" width="4.33203125" style="245" bestFit="1" customWidth="1"/>
    <col min="4888" max="4891" width="4.6640625" style="245" customWidth="1"/>
    <col min="4892" max="4892" width="4.88671875" style="245" customWidth="1"/>
    <col min="4893" max="4893" width="4.44140625" style="245" customWidth="1"/>
    <col min="4894" max="4894" width="4.88671875" style="245" customWidth="1"/>
    <col min="4895" max="4895" width="5.33203125" style="245" customWidth="1"/>
    <col min="4896" max="4896" width="5" style="245" customWidth="1"/>
    <col min="4897" max="4897" width="6.6640625" style="245" customWidth="1"/>
    <col min="4898" max="5117" width="9.109375" style="245"/>
    <col min="5118" max="5118" width="3.44140625" style="245" customWidth="1"/>
    <col min="5119" max="5119" width="38.33203125" style="245" customWidth="1"/>
    <col min="5120" max="5120" width="4.109375" style="245" customWidth="1"/>
    <col min="5121" max="5121" width="4.44140625" style="245" customWidth="1"/>
    <col min="5122" max="5122" width="4.33203125" style="245" customWidth="1"/>
    <col min="5123" max="5123" width="4.5546875" style="245" customWidth="1"/>
    <col min="5124" max="5124" width="4.6640625" style="245" customWidth="1"/>
    <col min="5125" max="5125" width="4.5546875" style="245" customWidth="1"/>
    <col min="5126" max="5128" width="4.6640625" style="245" customWidth="1"/>
    <col min="5129" max="5129" width="4.5546875" style="245" customWidth="1"/>
    <col min="5130" max="5130" width="4.6640625" style="245" customWidth="1"/>
    <col min="5131" max="5131" width="4.5546875" style="245" customWidth="1"/>
    <col min="5132" max="5132" width="4.6640625" style="245" customWidth="1"/>
    <col min="5133" max="5133" width="4.88671875" style="245" bestFit="1" customWidth="1"/>
    <col min="5134" max="5134" width="4.33203125" style="245" customWidth="1"/>
    <col min="5135" max="5136" width="4.6640625" style="245" customWidth="1"/>
    <col min="5137" max="5137" width="4.33203125" style="245" customWidth="1"/>
    <col min="5138" max="5139" width="4.5546875" style="245" customWidth="1"/>
    <col min="5140" max="5140" width="4.44140625" style="245" customWidth="1"/>
    <col min="5141" max="5142" width="4.6640625" style="245" customWidth="1"/>
    <col min="5143" max="5143" width="4.33203125" style="245" bestFit="1" customWidth="1"/>
    <col min="5144" max="5147" width="4.6640625" style="245" customWidth="1"/>
    <col min="5148" max="5148" width="4.88671875" style="245" customWidth="1"/>
    <col min="5149" max="5149" width="4.44140625" style="245" customWidth="1"/>
    <col min="5150" max="5150" width="4.88671875" style="245" customWidth="1"/>
    <col min="5151" max="5151" width="5.33203125" style="245" customWidth="1"/>
    <col min="5152" max="5152" width="5" style="245" customWidth="1"/>
    <col min="5153" max="5153" width="6.6640625" style="245" customWidth="1"/>
    <col min="5154" max="5373" width="9.109375" style="245"/>
    <col min="5374" max="5374" width="3.44140625" style="245" customWidth="1"/>
    <col min="5375" max="5375" width="38.33203125" style="245" customWidth="1"/>
    <col min="5376" max="5376" width="4.109375" style="245" customWidth="1"/>
    <col min="5377" max="5377" width="4.44140625" style="245" customWidth="1"/>
    <col min="5378" max="5378" width="4.33203125" style="245" customWidth="1"/>
    <col min="5379" max="5379" width="4.5546875" style="245" customWidth="1"/>
    <col min="5380" max="5380" width="4.6640625" style="245" customWidth="1"/>
    <col min="5381" max="5381" width="4.5546875" style="245" customWidth="1"/>
    <col min="5382" max="5384" width="4.6640625" style="245" customWidth="1"/>
    <col min="5385" max="5385" width="4.5546875" style="245" customWidth="1"/>
    <col min="5386" max="5386" width="4.6640625" style="245" customWidth="1"/>
    <col min="5387" max="5387" width="4.5546875" style="245" customWidth="1"/>
    <col min="5388" max="5388" width="4.6640625" style="245" customWidth="1"/>
    <col min="5389" max="5389" width="4.88671875" style="245" bestFit="1" customWidth="1"/>
    <col min="5390" max="5390" width="4.33203125" style="245" customWidth="1"/>
    <col min="5391" max="5392" width="4.6640625" style="245" customWidth="1"/>
    <col min="5393" max="5393" width="4.33203125" style="245" customWidth="1"/>
    <col min="5394" max="5395" width="4.5546875" style="245" customWidth="1"/>
    <col min="5396" max="5396" width="4.44140625" style="245" customWidth="1"/>
    <col min="5397" max="5398" width="4.6640625" style="245" customWidth="1"/>
    <col min="5399" max="5399" width="4.33203125" style="245" bestFit="1" customWidth="1"/>
    <col min="5400" max="5403" width="4.6640625" style="245" customWidth="1"/>
    <col min="5404" max="5404" width="4.88671875" style="245" customWidth="1"/>
    <col min="5405" max="5405" width="4.44140625" style="245" customWidth="1"/>
    <col min="5406" max="5406" width="4.88671875" style="245" customWidth="1"/>
    <col min="5407" max="5407" width="5.33203125" style="245" customWidth="1"/>
    <col min="5408" max="5408" width="5" style="245" customWidth="1"/>
    <col min="5409" max="5409" width="6.6640625" style="245" customWidth="1"/>
    <col min="5410" max="5629" width="9.109375" style="245"/>
    <col min="5630" max="5630" width="3.44140625" style="245" customWidth="1"/>
    <col min="5631" max="5631" width="38.33203125" style="245" customWidth="1"/>
    <col min="5632" max="5632" width="4.109375" style="245" customWidth="1"/>
    <col min="5633" max="5633" width="4.44140625" style="245" customWidth="1"/>
    <col min="5634" max="5634" width="4.33203125" style="245" customWidth="1"/>
    <col min="5635" max="5635" width="4.5546875" style="245" customWidth="1"/>
    <col min="5636" max="5636" width="4.6640625" style="245" customWidth="1"/>
    <col min="5637" max="5637" width="4.5546875" style="245" customWidth="1"/>
    <col min="5638" max="5640" width="4.6640625" style="245" customWidth="1"/>
    <col min="5641" max="5641" width="4.5546875" style="245" customWidth="1"/>
    <col min="5642" max="5642" width="4.6640625" style="245" customWidth="1"/>
    <col min="5643" max="5643" width="4.5546875" style="245" customWidth="1"/>
    <col min="5644" max="5644" width="4.6640625" style="245" customWidth="1"/>
    <col min="5645" max="5645" width="4.88671875" style="245" bestFit="1" customWidth="1"/>
    <col min="5646" max="5646" width="4.33203125" style="245" customWidth="1"/>
    <col min="5647" max="5648" width="4.6640625" style="245" customWidth="1"/>
    <col min="5649" max="5649" width="4.33203125" style="245" customWidth="1"/>
    <col min="5650" max="5651" width="4.5546875" style="245" customWidth="1"/>
    <col min="5652" max="5652" width="4.44140625" style="245" customWidth="1"/>
    <col min="5653" max="5654" width="4.6640625" style="245" customWidth="1"/>
    <col min="5655" max="5655" width="4.33203125" style="245" bestFit="1" customWidth="1"/>
    <col min="5656" max="5659" width="4.6640625" style="245" customWidth="1"/>
    <col min="5660" max="5660" width="4.88671875" style="245" customWidth="1"/>
    <col min="5661" max="5661" width="4.44140625" style="245" customWidth="1"/>
    <col min="5662" max="5662" width="4.88671875" style="245" customWidth="1"/>
    <col min="5663" max="5663" width="5.33203125" style="245" customWidth="1"/>
    <col min="5664" max="5664" width="5" style="245" customWidth="1"/>
    <col min="5665" max="5665" width="6.6640625" style="245" customWidth="1"/>
    <col min="5666" max="5885" width="9.109375" style="245"/>
    <col min="5886" max="5886" width="3.44140625" style="245" customWidth="1"/>
    <col min="5887" max="5887" width="38.33203125" style="245" customWidth="1"/>
    <col min="5888" max="5888" width="4.109375" style="245" customWidth="1"/>
    <col min="5889" max="5889" width="4.44140625" style="245" customWidth="1"/>
    <col min="5890" max="5890" width="4.33203125" style="245" customWidth="1"/>
    <col min="5891" max="5891" width="4.5546875" style="245" customWidth="1"/>
    <col min="5892" max="5892" width="4.6640625" style="245" customWidth="1"/>
    <col min="5893" max="5893" width="4.5546875" style="245" customWidth="1"/>
    <col min="5894" max="5896" width="4.6640625" style="245" customWidth="1"/>
    <col min="5897" max="5897" width="4.5546875" style="245" customWidth="1"/>
    <col min="5898" max="5898" width="4.6640625" style="245" customWidth="1"/>
    <col min="5899" max="5899" width="4.5546875" style="245" customWidth="1"/>
    <col min="5900" max="5900" width="4.6640625" style="245" customWidth="1"/>
    <col min="5901" max="5901" width="4.88671875" style="245" bestFit="1" customWidth="1"/>
    <col min="5902" max="5902" width="4.33203125" style="245" customWidth="1"/>
    <col min="5903" max="5904" width="4.6640625" style="245" customWidth="1"/>
    <col min="5905" max="5905" width="4.33203125" style="245" customWidth="1"/>
    <col min="5906" max="5907" width="4.5546875" style="245" customWidth="1"/>
    <col min="5908" max="5908" width="4.44140625" style="245" customWidth="1"/>
    <col min="5909" max="5910" width="4.6640625" style="245" customWidth="1"/>
    <col min="5911" max="5911" width="4.33203125" style="245" bestFit="1" customWidth="1"/>
    <col min="5912" max="5915" width="4.6640625" style="245" customWidth="1"/>
    <col min="5916" max="5916" width="4.88671875" style="245" customWidth="1"/>
    <col min="5917" max="5917" width="4.44140625" style="245" customWidth="1"/>
    <col min="5918" max="5918" width="4.88671875" style="245" customWidth="1"/>
    <col min="5919" max="5919" width="5.33203125" style="245" customWidth="1"/>
    <col min="5920" max="5920" width="5" style="245" customWidth="1"/>
    <col min="5921" max="5921" width="6.6640625" style="245" customWidth="1"/>
    <col min="5922" max="6141" width="9.109375" style="245"/>
    <col min="6142" max="6142" width="3.44140625" style="245" customWidth="1"/>
    <col min="6143" max="6143" width="38.33203125" style="245" customWidth="1"/>
    <col min="6144" max="6144" width="4.109375" style="245" customWidth="1"/>
    <col min="6145" max="6145" width="4.44140625" style="245" customWidth="1"/>
    <col min="6146" max="6146" width="4.33203125" style="245" customWidth="1"/>
    <col min="6147" max="6147" width="4.5546875" style="245" customWidth="1"/>
    <col min="6148" max="6148" width="4.6640625" style="245" customWidth="1"/>
    <col min="6149" max="6149" width="4.5546875" style="245" customWidth="1"/>
    <col min="6150" max="6152" width="4.6640625" style="245" customWidth="1"/>
    <col min="6153" max="6153" width="4.5546875" style="245" customWidth="1"/>
    <col min="6154" max="6154" width="4.6640625" style="245" customWidth="1"/>
    <col min="6155" max="6155" width="4.5546875" style="245" customWidth="1"/>
    <col min="6156" max="6156" width="4.6640625" style="245" customWidth="1"/>
    <col min="6157" max="6157" width="4.88671875" style="245" bestFit="1" customWidth="1"/>
    <col min="6158" max="6158" width="4.33203125" style="245" customWidth="1"/>
    <col min="6159" max="6160" width="4.6640625" style="245" customWidth="1"/>
    <col min="6161" max="6161" width="4.33203125" style="245" customWidth="1"/>
    <col min="6162" max="6163" width="4.5546875" style="245" customWidth="1"/>
    <col min="6164" max="6164" width="4.44140625" style="245" customWidth="1"/>
    <col min="6165" max="6166" width="4.6640625" style="245" customWidth="1"/>
    <col min="6167" max="6167" width="4.33203125" style="245" bestFit="1" customWidth="1"/>
    <col min="6168" max="6171" width="4.6640625" style="245" customWidth="1"/>
    <col min="6172" max="6172" width="4.88671875" style="245" customWidth="1"/>
    <col min="6173" max="6173" width="4.44140625" style="245" customWidth="1"/>
    <col min="6174" max="6174" width="4.88671875" style="245" customWidth="1"/>
    <col min="6175" max="6175" width="5.33203125" style="245" customWidth="1"/>
    <col min="6176" max="6176" width="5" style="245" customWidth="1"/>
    <col min="6177" max="6177" width="6.6640625" style="245" customWidth="1"/>
    <col min="6178" max="6397" width="9.109375" style="245"/>
    <col min="6398" max="6398" width="3.44140625" style="245" customWidth="1"/>
    <col min="6399" max="6399" width="38.33203125" style="245" customWidth="1"/>
    <col min="6400" max="6400" width="4.109375" style="245" customWidth="1"/>
    <col min="6401" max="6401" width="4.44140625" style="245" customWidth="1"/>
    <col min="6402" max="6402" width="4.33203125" style="245" customWidth="1"/>
    <col min="6403" max="6403" width="4.5546875" style="245" customWidth="1"/>
    <col min="6404" max="6404" width="4.6640625" style="245" customWidth="1"/>
    <col min="6405" max="6405" width="4.5546875" style="245" customWidth="1"/>
    <col min="6406" max="6408" width="4.6640625" style="245" customWidth="1"/>
    <col min="6409" max="6409" width="4.5546875" style="245" customWidth="1"/>
    <col min="6410" max="6410" width="4.6640625" style="245" customWidth="1"/>
    <col min="6411" max="6411" width="4.5546875" style="245" customWidth="1"/>
    <col min="6412" max="6412" width="4.6640625" style="245" customWidth="1"/>
    <col min="6413" max="6413" width="4.88671875" style="245" bestFit="1" customWidth="1"/>
    <col min="6414" max="6414" width="4.33203125" style="245" customWidth="1"/>
    <col min="6415" max="6416" width="4.6640625" style="245" customWidth="1"/>
    <col min="6417" max="6417" width="4.33203125" style="245" customWidth="1"/>
    <col min="6418" max="6419" width="4.5546875" style="245" customWidth="1"/>
    <col min="6420" max="6420" width="4.44140625" style="245" customWidth="1"/>
    <col min="6421" max="6422" width="4.6640625" style="245" customWidth="1"/>
    <col min="6423" max="6423" width="4.33203125" style="245" bestFit="1" customWidth="1"/>
    <col min="6424" max="6427" width="4.6640625" style="245" customWidth="1"/>
    <col min="6428" max="6428" width="4.88671875" style="245" customWidth="1"/>
    <col min="6429" max="6429" width="4.44140625" style="245" customWidth="1"/>
    <col min="6430" max="6430" width="4.88671875" style="245" customWidth="1"/>
    <col min="6431" max="6431" width="5.33203125" style="245" customWidth="1"/>
    <col min="6432" max="6432" width="5" style="245" customWidth="1"/>
    <col min="6433" max="6433" width="6.6640625" style="245" customWidth="1"/>
    <col min="6434" max="6653" width="9.109375" style="245"/>
    <col min="6654" max="6654" width="3.44140625" style="245" customWidth="1"/>
    <col min="6655" max="6655" width="38.33203125" style="245" customWidth="1"/>
    <col min="6656" max="6656" width="4.109375" style="245" customWidth="1"/>
    <col min="6657" max="6657" width="4.44140625" style="245" customWidth="1"/>
    <col min="6658" max="6658" width="4.33203125" style="245" customWidth="1"/>
    <col min="6659" max="6659" width="4.5546875" style="245" customWidth="1"/>
    <col min="6660" max="6660" width="4.6640625" style="245" customWidth="1"/>
    <col min="6661" max="6661" width="4.5546875" style="245" customWidth="1"/>
    <col min="6662" max="6664" width="4.6640625" style="245" customWidth="1"/>
    <col min="6665" max="6665" width="4.5546875" style="245" customWidth="1"/>
    <col min="6666" max="6666" width="4.6640625" style="245" customWidth="1"/>
    <col min="6667" max="6667" width="4.5546875" style="245" customWidth="1"/>
    <col min="6668" max="6668" width="4.6640625" style="245" customWidth="1"/>
    <col min="6669" max="6669" width="4.88671875" style="245" bestFit="1" customWidth="1"/>
    <col min="6670" max="6670" width="4.33203125" style="245" customWidth="1"/>
    <col min="6671" max="6672" width="4.6640625" style="245" customWidth="1"/>
    <col min="6673" max="6673" width="4.33203125" style="245" customWidth="1"/>
    <col min="6674" max="6675" width="4.5546875" style="245" customWidth="1"/>
    <col min="6676" max="6676" width="4.44140625" style="245" customWidth="1"/>
    <col min="6677" max="6678" width="4.6640625" style="245" customWidth="1"/>
    <col min="6679" max="6679" width="4.33203125" style="245" bestFit="1" customWidth="1"/>
    <col min="6680" max="6683" width="4.6640625" style="245" customWidth="1"/>
    <col min="6684" max="6684" width="4.88671875" style="245" customWidth="1"/>
    <col min="6685" max="6685" width="4.44140625" style="245" customWidth="1"/>
    <col min="6686" max="6686" width="4.88671875" style="245" customWidth="1"/>
    <col min="6687" max="6687" width="5.33203125" style="245" customWidth="1"/>
    <col min="6688" max="6688" width="5" style="245" customWidth="1"/>
    <col min="6689" max="6689" width="6.6640625" style="245" customWidth="1"/>
    <col min="6690" max="6909" width="9.109375" style="245"/>
    <col min="6910" max="6910" width="3.44140625" style="245" customWidth="1"/>
    <col min="6911" max="6911" width="38.33203125" style="245" customWidth="1"/>
    <col min="6912" max="6912" width="4.109375" style="245" customWidth="1"/>
    <col min="6913" max="6913" width="4.44140625" style="245" customWidth="1"/>
    <col min="6914" max="6914" width="4.33203125" style="245" customWidth="1"/>
    <col min="6915" max="6915" width="4.5546875" style="245" customWidth="1"/>
    <col min="6916" max="6916" width="4.6640625" style="245" customWidth="1"/>
    <col min="6917" max="6917" width="4.5546875" style="245" customWidth="1"/>
    <col min="6918" max="6920" width="4.6640625" style="245" customWidth="1"/>
    <col min="6921" max="6921" width="4.5546875" style="245" customWidth="1"/>
    <col min="6922" max="6922" width="4.6640625" style="245" customWidth="1"/>
    <col min="6923" max="6923" width="4.5546875" style="245" customWidth="1"/>
    <col min="6924" max="6924" width="4.6640625" style="245" customWidth="1"/>
    <col min="6925" max="6925" width="4.88671875" style="245" bestFit="1" customWidth="1"/>
    <col min="6926" max="6926" width="4.33203125" style="245" customWidth="1"/>
    <col min="6927" max="6928" width="4.6640625" style="245" customWidth="1"/>
    <col min="6929" max="6929" width="4.33203125" style="245" customWidth="1"/>
    <col min="6930" max="6931" width="4.5546875" style="245" customWidth="1"/>
    <col min="6932" max="6932" width="4.44140625" style="245" customWidth="1"/>
    <col min="6933" max="6934" width="4.6640625" style="245" customWidth="1"/>
    <col min="6935" max="6935" width="4.33203125" style="245" bestFit="1" customWidth="1"/>
    <col min="6936" max="6939" width="4.6640625" style="245" customWidth="1"/>
    <col min="6940" max="6940" width="4.88671875" style="245" customWidth="1"/>
    <col min="6941" max="6941" width="4.44140625" style="245" customWidth="1"/>
    <col min="6942" max="6942" width="4.88671875" style="245" customWidth="1"/>
    <col min="6943" max="6943" width="5.33203125" style="245" customWidth="1"/>
    <col min="6944" max="6944" width="5" style="245" customWidth="1"/>
    <col min="6945" max="6945" width="6.6640625" style="245" customWidth="1"/>
    <col min="6946" max="7165" width="9.109375" style="245"/>
    <col min="7166" max="7166" width="3.44140625" style="245" customWidth="1"/>
    <col min="7167" max="7167" width="38.33203125" style="245" customWidth="1"/>
    <col min="7168" max="7168" width="4.109375" style="245" customWidth="1"/>
    <col min="7169" max="7169" width="4.44140625" style="245" customWidth="1"/>
    <col min="7170" max="7170" width="4.33203125" style="245" customWidth="1"/>
    <col min="7171" max="7171" width="4.5546875" style="245" customWidth="1"/>
    <col min="7172" max="7172" width="4.6640625" style="245" customWidth="1"/>
    <col min="7173" max="7173" width="4.5546875" style="245" customWidth="1"/>
    <col min="7174" max="7176" width="4.6640625" style="245" customWidth="1"/>
    <col min="7177" max="7177" width="4.5546875" style="245" customWidth="1"/>
    <col min="7178" max="7178" width="4.6640625" style="245" customWidth="1"/>
    <col min="7179" max="7179" width="4.5546875" style="245" customWidth="1"/>
    <col min="7180" max="7180" width="4.6640625" style="245" customWidth="1"/>
    <col min="7181" max="7181" width="4.88671875" style="245" bestFit="1" customWidth="1"/>
    <col min="7182" max="7182" width="4.33203125" style="245" customWidth="1"/>
    <col min="7183" max="7184" width="4.6640625" style="245" customWidth="1"/>
    <col min="7185" max="7185" width="4.33203125" style="245" customWidth="1"/>
    <col min="7186" max="7187" width="4.5546875" style="245" customWidth="1"/>
    <col min="7188" max="7188" width="4.44140625" style="245" customWidth="1"/>
    <col min="7189" max="7190" width="4.6640625" style="245" customWidth="1"/>
    <col min="7191" max="7191" width="4.33203125" style="245" bestFit="1" customWidth="1"/>
    <col min="7192" max="7195" width="4.6640625" style="245" customWidth="1"/>
    <col min="7196" max="7196" width="4.88671875" style="245" customWidth="1"/>
    <col min="7197" max="7197" width="4.44140625" style="245" customWidth="1"/>
    <col min="7198" max="7198" width="4.88671875" style="245" customWidth="1"/>
    <col min="7199" max="7199" width="5.33203125" style="245" customWidth="1"/>
    <col min="7200" max="7200" width="5" style="245" customWidth="1"/>
    <col min="7201" max="7201" width="6.6640625" style="245" customWidth="1"/>
    <col min="7202" max="7421" width="9.109375" style="245"/>
    <col min="7422" max="7422" width="3.44140625" style="245" customWidth="1"/>
    <col min="7423" max="7423" width="38.33203125" style="245" customWidth="1"/>
    <col min="7424" max="7424" width="4.109375" style="245" customWidth="1"/>
    <col min="7425" max="7425" width="4.44140625" style="245" customWidth="1"/>
    <col min="7426" max="7426" width="4.33203125" style="245" customWidth="1"/>
    <col min="7427" max="7427" width="4.5546875" style="245" customWidth="1"/>
    <col min="7428" max="7428" width="4.6640625" style="245" customWidth="1"/>
    <col min="7429" max="7429" width="4.5546875" style="245" customWidth="1"/>
    <col min="7430" max="7432" width="4.6640625" style="245" customWidth="1"/>
    <col min="7433" max="7433" width="4.5546875" style="245" customWidth="1"/>
    <col min="7434" max="7434" width="4.6640625" style="245" customWidth="1"/>
    <col min="7435" max="7435" width="4.5546875" style="245" customWidth="1"/>
    <col min="7436" max="7436" width="4.6640625" style="245" customWidth="1"/>
    <col min="7437" max="7437" width="4.88671875" style="245" bestFit="1" customWidth="1"/>
    <col min="7438" max="7438" width="4.33203125" style="245" customWidth="1"/>
    <col min="7439" max="7440" width="4.6640625" style="245" customWidth="1"/>
    <col min="7441" max="7441" width="4.33203125" style="245" customWidth="1"/>
    <col min="7442" max="7443" width="4.5546875" style="245" customWidth="1"/>
    <col min="7444" max="7444" width="4.44140625" style="245" customWidth="1"/>
    <col min="7445" max="7446" width="4.6640625" style="245" customWidth="1"/>
    <col min="7447" max="7447" width="4.33203125" style="245" bestFit="1" customWidth="1"/>
    <col min="7448" max="7451" width="4.6640625" style="245" customWidth="1"/>
    <col min="7452" max="7452" width="4.88671875" style="245" customWidth="1"/>
    <col min="7453" max="7453" width="4.44140625" style="245" customWidth="1"/>
    <col min="7454" max="7454" width="4.88671875" style="245" customWidth="1"/>
    <col min="7455" max="7455" width="5.33203125" style="245" customWidth="1"/>
    <col min="7456" max="7456" width="5" style="245" customWidth="1"/>
    <col min="7457" max="7457" width="6.6640625" style="245" customWidth="1"/>
    <col min="7458" max="7677" width="9.109375" style="245"/>
    <col min="7678" max="7678" width="3.44140625" style="245" customWidth="1"/>
    <col min="7679" max="7679" width="38.33203125" style="245" customWidth="1"/>
    <col min="7680" max="7680" width="4.109375" style="245" customWidth="1"/>
    <col min="7681" max="7681" width="4.44140625" style="245" customWidth="1"/>
    <col min="7682" max="7682" width="4.33203125" style="245" customWidth="1"/>
    <col min="7683" max="7683" width="4.5546875" style="245" customWidth="1"/>
    <col min="7684" max="7684" width="4.6640625" style="245" customWidth="1"/>
    <col min="7685" max="7685" width="4.5546875" style="245" customWidth="1"/>
    <col min="7686" max="7688" width="4.6640625" style="245" customWidth="1"/>
    <col min="7689" max="7689" width="4.5546875" style="245" customWidth="1"/>
    <col min="7690" max="7690" width="4.6640625" style="245" customWidth="1"/>
    <col min="7691" max="7691" width="4.5546875" style="245" customWidth="1"/>
    <col min="7692" max="7692" width="4.6640625" style="245" customWidth="1"/>
    <col min="7693" max="7693" width="4.88671875" style="245" bestFit="1" customWidth="1"/>
    <col min="7694" max="7694" width="4.33203125" style="245" customWidth="1"/>
    <col min="7695" max="7696" width="4.6640625" style="245" customWidth="1"/>
    <col min="7697" max="7697" width="4.33203125" style="245" customWidth="1"/>
    <col min="7698" max="7699" width="4.5546875" style="245" customWidth="1"/>
    <col min="7700" max="7700" width="4.44140625" style="245" customWidth="1"/>
    <col min="7701" max="7702" width="4.6640625" style="245" customWidth="1"/>
    <col min="7703" max="7703" width="4.33203125" style="245" bestFit="1" customWidth="1"/>
    <col min="7704" max="7707" width="4.6640625" style="245" customWidth="1"/>
    <col min="7708" max="7708" width="4.88671875" style="245" customWidth="1"/>
    <col min="7709" max="7709" width="4.44140625" style="245" customWidth="1"/>
    <col min="7710" max="7710" width="4.88671875" style="245" customWidth="1"/>
    <col min="7711" max="7711" width="5.33203125" style="245" customWidth="1"/>
    <col min="7712" max="7712" width="5" style="245" customWidth="1"/>
    <col min="7713" max="7713" width="6.6640625" style="245" customWidth="1"/>
    <col min="7714" max="7933" width="9.109375" style="245"/>
    <col min="7934" max="7934" width="3.44140625" style="245" customWidth="1"/>
    <col min="7935" max="7935" width="38.33203125" style="245" customWidth="1"/>
    <col min="7936" max="7936" width="4.109375" style="245" customWidth="1"/>
    <col min="7937" max="7937" width="4.44140625" style="245" customWidth="1"/>
    <col min="7938" max="7938" width="4.33203125" style="245" customWidth="1"/>
    <col min="7939" max="7939" width="4.5546875" style="245" customWidth="1"/>
    <col min="7940" max="7940" width="4.6640625" style="245" customWidth="1"/>
    <col min="7941" max="7941" width="4.5546875" style="245" customWidth="1"/>
    <col min="7942" max="7944" width="4.6640625" style="245" customWidth="1"/>
    <col min="7945" max="7945" width="4.5546875" style="245" customWidth="1"/>
    <col min="7946" max="7946" width="4.6640625" style="245" customWidth="1"/>
    <col min="7947" max="7947" width="4.5546875" style="245" customWidth="1"/>
    <col min="7948" max="7948" width="4.6640625" style="245" customWidth="1"/>
    <col min="7949" max="7949" width="4.88671875" style="245" bestFit="1" customWidth="1"/>
    <col min="7950" max="7950" width="4.33203125" style="245" customWidth="1"/>
    <col min="7951" max="7952" width="4.6640625" style="245" customWidth="1"/>
    <col min="7953" max="7953" width="4.33203125" style="245" customWidth="1"/>
    <col min="7954" max="7955" width="4.5546875" style="245" customWidth="1"/>
    <col min="7956" max="7956" width="4.44140625" style="245" customWidth="1"/>
    <col min="7957" max="7958" width="4.6640625" style="245" customWidth="1"/>
    <col min="7959" max="7959" width="4.33203125" style="245" bestFit="1" customWidth="1"/>
    <col min="7960" max="7963" width="4.6640625" style="245" customWidth="1"/>
    <col min="7964" max="7964" width="4.88671875" style="245" customWidth="1"/>
    <col min="7965" max="7965" width="4.44140625" style="245" customWidth="1"/>
    <col min="7966" max="7966" width="4.88671875" style="245" customWidth="1"/>
    <col min="7967" max="7967" width="5.33203125" style="245" customWidth="1"/>
    <col min="7968" max="7968" width="5" style="245" customWidth="1"/>
    <col min="7969" max="7969" width="6.6640625" style="245" customWidth="1"/>
    <col min="7970" max="8189" width="9.109375" style="245"/>
    <col min="8190" max="8190" width="3.44140625" style="245" customWidth="1"/>
    <col min="8191" max="8191" width="38.33203125" style="245" customWidth="1"/>
    <col min="8192" max="8192" width="4.109375" style="245" customWidth="1"/>
    <col min="8193" max="8193" width="4.44140625" style="245" customWidth="1"/>
    <col min="8194" max="8194" width="4.33203125" style="245" customWidth="1"/>
    <col min="8195" max="8195" width="4.5546875" style="245" customWidth="1"/>
    <col min="8196" max="8196" width="4.6640625" style="245" customWidth="1"/>
    <col min="8197" max="8197" width="4.5546875" style="245" customWidth="1"/>
    <col min="8198" max="8200" width="4.6640625" style="245" customWidth="1"/>
    <col min="8201" max="8201" width="4.5546875" style="245" customWidth="1"/>
    <col min="8202" max="8202" width="4.6640625" style="245" customWidth="1"/>
    <col min="8203" max="8203" width="4.5546875" style="245" customWidth="1"/>
    <col min="8204" max="8204" width="4.6640625" style="245" customWidth="1"/>
    <col min="8205" max="8205" width="4.88671875" style="245" bestFit="1" customWidth="1"/>
    <col min="8206" max="8206" width="4.33203125" style="245" customWidth="1"/>
    <col min="8207" max="8208" width="4.6640625" style="245" customWidth="1"/>
    <col min="8209" max="8209" width="4.33203125" style="245" customWidth="1"/>
    <col min="8210" max="8211" width="4.5546875" style="245" customWidth="1"/>
    <col min="8212" max="8212" width="4.44140625" style="245" customWidth="1"/>
    <col min="8213" max="8214" width="4.6640625" style="245" customWidth="1"/>
    <col min="8215" max="8215" width="4.33203125" style="245" bestFit="1" customWidth="1"/>
    <col min="8216" max="8219" width="4.6640625" style="245" customWidth="1"/>
    <col min="8220" max="8220" width="4.88671875" style="245" customWidth="1"/>
    <col min="8221" max="8221" width="4.44140625" style="245" customWidth="1"/>
    <col min="8222" max="8222" width="4.88671875" style="245" customWidth="1"/>
    <col min="8223" max="8223" width="5.33203125" style="245" customWidth="1"/>
    <col min="8224" max="8224" width="5" style="245" customWidth="1"/>
    <col min="8225" max="8225" width="6.6640625" style="245" customWidth="1"/>
    <col min="8226" max="8445" width="9.109375" style="245"/>
    <col min="8446" max="8446" width="3.44140625" style="245" customWidth="1"/>
    <col min="8447" max="8447" width="38.33203125" style="245" customWidth="1"/>
    <col min="8448" max="8448" width="4.109375" style="245" customWidth="1"/>
    <col min="8449" max="8449" width="4.44140625" style="245" customWidth="1"/>
    <col min="8450" max="8450" width="4.33203125" style="245" customWidth="1"/>
    <col min="8451" max="8451" width="4.5546875" style="245" customWidth="1"/>
    <col min="8452" max="8452" width="4.6640625" style="245" customWidth="1"/>
    <col min="8453" max="8453" width="4.5546875" style="245" customWidth="1"/>
    <col min="8454" max="8456" width="4.6640625" style="245" customWidth="1"/>
    <col min="8457" max="8457" width="4.5546875" style="245" customWidth="1"/>
    <col min="8458" max="8458" width="4.6640625" style="245" customWidth="1"/>
    <col min="8459" max="8459" width="4.5546875" style="245" customWidth="1"/>
    <col min="8460" max="8460" width="4.6640625" style="245" customWidth="1"/>
    <col min="8461" max="8461" width="4.88671875" style="245" bestFit="1" customWidth="1"/>
    <col min="8462" max="8462" width="4.33203125" style="245" customWidth="1"/>
    <col min="8463" max="8464" width="4.6640625" style="245" customWidth="1"/>
    <col min="8465" max="8465" width="4.33203125" style="245" customWidth="1"/>
    <col min="8466" max="8467" width="4.5546875" style="245" customWidth="1"/>
    <col min="8468" max="8468" width="4.44140625" style="245" customWidth="1"/>
    <col min="8469" max="8470" width="4.6640625" style="245" customWidth="1"/>
    <col min="8471" max="8471" width="4.33203125" style="245" bestFit="1" customWidth="1"/>
    <col min="8472" max="8475" width="4.6640625" style="245" customWidth="1"/>
    <col min="8476" max="8476" width="4.88671875" style="245" customWidth="1"/>
    <col min="8477" max="8477" width="4.44140625" style="245" customWidth="1"/>
    <col min="8478" max="8478" width="4.88671875" style="245" customWidth="1"/>
    <col min="8479" max="8479" width="5.33203125" style="245" customWidth="1"/>
    <col min="8480" max="8480" width="5" style="245" customWidth="1"/>
    <col min="8481" max="8481" width="6.6640625" style="245" customWidth="1"/>
    <col min="8482" max="8701" width="9.109375" style="245"/>
    <col min="8702" max="8702" width="3.44140625" style="245" customWidth="1"/>
    <col min="8703" max="8703" width="38.33203125" style="245" customWidth="1"/>
    <col min="8704" max="8704" width="4.109375" style="245" customWidth="1"/>
    <col min="8705" max="8705" width="4.44140625" style="245" customWidth="1"/>
    <col min="8706" max="8706" width="4.33203125" style="245" customWidth="1"/>
    <col min="8707" max="8707" width="4.5546875" style="245" customWidth="1"/>
    <col min="8708" max="8708" width="4.6640625" style="245" customWidth="1"/>
    <col min="8709" max="8709" width="4.5546875" style="245" customWidth="1"/>
    <col min="8710" max="8712" width="4.6640625" style="245" customWidth="1"/>
    <col min="8713" max="8713" width="4.5546875" style="245" customWidth="1"/>
    <col min="8714" max="8714" width="4.6640625" style="245" customWidth="1"/>
    <col min="8715" max="8715" width="4.5546875" style="245" customWidth="1"/>
    <col min="8716" max="8716" width="4.6640625" style="245" customWidth="1"/>
    <col min="8717" max="8717" width="4.88671875" style="245" bestFit="1" customWidth="1"/>
    <col min="8718" max="8718" width="4.33203125" style="245" customWidth="1"/>
    <col min="8719" max="8720" width="4.6640625" style="245" customWidth="1"/>
    <col min="8721" max="8721" width="4.33203125" style="245" customWidth="1"/>
    <col min="8722" max="8723" width="4.5546875" style="245" customWidth="1"/>
    <col min="8724" max="8724" width="4.44140625" style="245" customWidth="1"/>
    <col min="8725" max="8726" width="4.6640625" style="245" customWidth="1"/>
    <col min="8727" max="8727" width="4.33203125" style="245" bestFit="1" customWidth="1"/>
    <col min="8728" max="8731" width="4.6640625" style="245" customWidth="1"/>
    <col min="8732" max="8732" width="4.88671875" style="245" customWidth="1"/>
    <col min="8733" max="8733" width="4.44140625" style="245" customWidth="1"/>
    <col min="8734" max="8734" width="4.88671875" style="245" customWidth="1"/>
    <col min="8735" max="8735" width="5.33203125" style="245" customWidth="1"/>
    <col min="8736" max="8736" width="5" style="245" customWidth="1"/>
    <col min="8737" max="8737" width="6.6640625" style="245" customWidth="1"/>
    <col min="8738" max="8957" width="9.109375" style="245"/>
    <col min="8958" max="8958" width="3.44140625" style="245" customWidth="1"/>
    <col min="8959" max="8959" width="38.33203125" style="245" customWidth="1"/>
    <col min="8960" max="8960" width="4.109375" style="245" customWidth="1"/>
    <col min="8961" max="8961" width="4.44140625" style="245" customWidth="1"/>
    <col min="8962" max="8962" width="4.33203125" style="245" customWidth="1"/>
    <col min="8963" max="8963" width="4.5546875" style="245" customWidth="1"/>
    <col min="8964" max="8964" width="4.6640625" style="245" customWidth="1"/>
    <col min="8965" max="8965" width="4.5546875" style="245" customWidth="1"/>
    <col min="8966" max="8968" width="4.6640625" style="245" customWidth="1"/>
    <col min="8969" max="8969" width="4.5546875" style="245" customWidth="1"/>
    <col min="8970" max="8970" width="4.6640625" style="245" customWidth="1"/>
    <col min="8971" max="8971" width="4.5546875" style="245" customWidth="1"/>
    <col min="8972" max="8972" width="4.6640625" style="245" customWidth="1"/>
    <col min="8973" max="8973" width="4.88671875" style="245" bestFit="1" customWidth="1"/>
    <col min="8974" max="8974" width="4.33203125" style="245" customWidth="1"/>
    <col min="8975" max="8976" width="4.6640625" style="245" customWidth="1"/>
    <col min="8977" max="8977" width="4.33203125" style="245" customWidth="1"/>
    <col min="8978" max="8979" width="4.5546875" style="245" customWidth="1"/>
    <col min="8980" max="8980" width="4.44140625" style="245" customWidth="1"/>
    <col min="8981" max="8982" width="4.6640625" style="245" customWidth="1"/>
    <col min="8983" max="8983" width="4.33203125" style="245" bestFit="1" customWidth="1"/>
    <col min="8984" max="8987" width="4.6640625" style="245" customWidth="1"/>
    <col min="8988" max="8988" width="4.88671875" style="245" customWidth="1"/>
    <col min="8989" max="8989" width="4.44140625" style="245" customWidth="1"/>
    <col min="8990" max="8990" width="4.88671875" style="245" customWidth="1"/>
    <col min="8991" max="8991" width="5.33203125" style="245" customWidth="1"/>
    <col min="8992" max="8992" width="5" style="245" customWidth="1"/>
    <col min="8993" max="8993" width="6.6640625" style="245" customWidth="1"/>
    <col min="8994" max="9213" width="9.109375" style="245"/>
    <col min="9214" max="9214" width="3.44140625" style="245" customWidth="1"/>
    <col min="9215" max="9215" width="38.33203125" style="245" customWidth="1"/>
    <col min="9216" max="9216" width="4.109375" style="245" customWidth="1"/>
    <col min="9217" max="9217" width="4.44140625" style="245" customWidth="1"/>
    <col min="9218" max="9218" width="4.33203125" style="245" customWidth="1"/>
    <col min="9219" max="9219" width="4.5546875" style="245" customWidth="1"/>
    <col min="9220" max="9220" width="4.6640625" style="245" customWidth="1"/>
    <col min="9221" max="9221" width="4.5546875" style="245" customWidth="1"/>
    <col min="9222" max="9224" width="4.6640625" style="245" customWidth="1"/>
    <col min="9225" max="9225" width="4.5546875" style="245" customWidth="1"/>
    <col min="9226" max="9226" width="4.6640625" style="245" customWidth="1"/>
    <col min="9227" max="9227" width="4.5546875" style="245" customWidth="1"/>
    <col min="9228" max="9228" width="4.6640625" style="245" customWidth="1"/>
    <col min="9229" max="9229" width="4.88671875" style="245" bestFit="1" customWidth="1"/>
    <col min="9230" max="9230" width="4.33203125" style="245" customWidth="1"/>
    <col min="9231" max="9232" width="4.6640625" style="245" customWidth="1"/>
    <col min="9233" max="9233" width="4.33203125" style="245" customWidth="1"/>
    <col min="9234" max="9235" width="4.5546875" style="245" customWidth="1"/>
    <col min="9236" max="9236" width="4.44140625" style="245" customWidth="1"/>
    <col min="9237" max="9238" width="4.6640625" style="245" customWidth="1"/>
    <col min="9239" max="9239" width="4.33203125" style="245" bestFit="1" customWidth="1"/>
    <col min="9240" max="9243" width="4.6640625" style="245" customWidth="1"/>
    <col min="9244" max="9244" width="4.88671875" style="245" customWidth="1"/>
    <col min="9245" max="9245" width="4.44140625" style="245" customWidth="1"/>
    <col min="9246" max="9246" width="4.88671875" style="245" customWidth="1"/>
    <col min="9247" max="9247" width="5.33203125" style="245" customWidth="1"/>
    <col min="9248" max="9248" width="5" style="245" customWidth="1"/>
    <col min="9249" max="9249" width="6.6640625" style="245" customWidth="1"/>
    <col min="9250" max="9469" width="9.109375" style="245"/>
    <col min="9470" max="9470" width="3.44140625" style="245" customWidth="1"/>
    <col min="9471" max="9471" width="38.33203125" style="245" customWidth="1"/>
    <col min="9472" max="9472" width="4.109375" style="245" customWidth="1"/>
    <col min="9473" max="9473" width="4.44140625" style="245" customWidth="1"/>
    <col min="9474" max="9474" width="4.33203125" style="245" customWidth="1"/>
    <col min="9475" max="9475" width="4.5546875" style="245" customWidth="1"/>
    <col min="9476" max="9476" width="4.6640625" style="245" customWidth="1"/>
    <col min="9477" max="9477" width="4.5546875" style="245" customWidth="1"/>
    <col min="9478" max="9480" width="4.6640625" style="245" customWidth="1"/>
    <col min="9481" max="9481" width="4.5546875" style="245" customWidth="1"/>
    <col min="9482" max="9482" width="4.6640625" style="245" customWidth="1"/>
    <col min="9483" max="9483" width="4.5546875" style="245" customWidth="1"/>
    <col min="9484" max="9484" width="4.6640625" style="245" customWidth="1"/>
    <col min="9485" max="9485" width="4.88671875" style="245" bestFit="1" customWidth="1"/>
    <col min="9486" max="9486" width="4.33203125" style="245" customWidth="1"/>
    <col min="9487" max="9488" width="4.6640625" style="245" customWidth="1"/>
    <col min="9489" max="9489" width="4.33203125" style="245" customWidth="1"/>
    <col min="9490" max="9491" width="4.5546875" style="245" customWidth="1"/>
    <col min="9492" max="9492" width="4.44140625" style="245" customWidth="1"/>
    <col min="9493" max="9494" width="4.6640625" style="245" customWidth="1"/>
    <col min="9495" max="9495" width="4.33203125" style="245" bestFit="1" customWidth="1"/>
    <col min="9496" max="9499" width="4.6640625" style="245" customWidth="1"/>
    <col min="9500" max="9500" width="4.88671875" style="245" customWidth="1"/>
    <col min="9501" max="9501" width="4.44140625" style="245" customWidth="1"/>
    <col min="9502" max="9502" width="4.88671875" style="245" customWidth="1"/>
    <col min="9503" max="9503" width="5.33203125" style="245" customWidth="1"/>
    <col min="9504" max="9504" width="5" style="245" customWidth="1"/>
    <col min="9505" max="9505" width="6.6640625" style="245" customWidth="1"/>
    <col min="9506" max="9725" width="9.109375" style="245"/>
    <col min="9726" max="9726" width="3.44140625" style="245" customWidth="1"/>
    <col min="9727" max="9727" width="38.33203125" style="245" customWidth="1"/>
    <col min="9728" max="9728" width="4.109375" style="245" customWidth="1"/>
    <col min="9729" max="9729" width="4.44140625" style="245" customWidth="1"/>
    <col min="9730" max="9730" width="4.33203125" style="245" customWidth="1"/>
    <col min="9731" max="9731" width="4.5546875" style="245" customWidth="1"/>
    <col min="9732" max="9732" width="4.6640625" style="245" customWidth="1"/>
    <col min="9733" max="9733" width="4.5546875" style="245" customWidth="1"/>
    <col min="9734" max="9736" width="4.6640625" style="245" customWidth="1"/>
    <col min="9737" max="9737" width="4.5546875" style="245" customWidth="1"/>
    <col min="9738" max="9738" width="4.6640625" style="245" customWidth="1"/>
    <col min="9739" max="9739" width="4.5546875" style="245" customWidth="1"/>
    <col min="9740" max="9740" width="4.6640625" style="245" customWidth="1"/>
    <col min="9741" max="9741" width="4.88671875" style="245" bestFit="1" customWidth="1"/>
    <col min="9742" max="9742" width="4.33203125" style="245" customWidth="1"/>
    <col min="9743" max="9744" width="4.6640625" style="245" customWidth="1"/>
    <col min="9745" max="9745" width="4.33203125" style="245" customWidth="1"/>
    <col min="9746" max="9747" width="4.5546875" style="245" customWidth="1"/>
    <col min="9748" max="9748" width="4.44140625" style="245" customWidth="1"/>
    <col min="9749" max="9750" width="4.6640625" style="245" customWidth="1"/>
    <col min="9751" max="9751" width="4.33203125" style="245" bestFit="1" customWidth="1"/>
    <col min="9752" max="9755" width="4.6640625" style="245" customWidth="1"/>
    <col min="9756" max="9756" width="4.88671875" style="245" customWidth="1"/>
    <col min="9757" max="9757" width="4.44140625" style="245" customWidth="1"/>
    <col min="9758" max="9758" width="4.88671875" style="245" customWidth="1"/>
    <col min="9759" max="9759" width="5.33203125" style="245" customWidth="1"/>
    <col min="9760" max="9760" width="5" style="245" customWidth="1"/>
    <col min="9761" max="9761" width="6.6640625" style="245" customWidth="1"/>
    <col min="9762" max="9981" width="9.109375" style="245"/>
    <col min="9982" max="9982" width="3.44140625" style="245" customWidth="1"/>
    <col min="9983" max="9983" width="38.33203125" style="245" customWidth="1"/>
    <col min="9984" max="9984" width="4.109375" style="245" customWidth="1"/>
    <col min="9985" max="9985" width="4.44140625" style="245" customWidth="1"/>
    <col min="9986" max="9986" width="4.33203125" style="245" customWidth="1"/>
    <col min="9987" max="9987" width="4.5546875" style="245" customWidth="1"/>
    <col min="9988" max="9988" width="4.6640625" style="245" customWidth="1"/>
    <col min="9989" max="9989" width="4.5546875" style="245" customWidth="1"/>
    <col min="9990" max="9992" width="4.6640625" style="245" customWidth="1"/>
    <col min="9993" max="9993" width="4.5546875" style="245" customWidth="1"/>
    <col min="9994" max="9994" width="4.6640625" style="245" customWidth="1"/>
    <col min="9995" max="9995" width="4.5546875" style="245" customWidth="1"/>
    <col min="9996" max="9996" width="4.6640625" style="245" customWidth="1"/>
    <col min="9997" max="9997" width="4.88671875" style="245" bestFit="1" customWidth="1"/>
    <col min="9998" max="9998" width="4.33203125" style="245" customWidth="1"/>
    <col min="9999" max="10000" width="4.6640625" style="245" customWidth="1"/>
    <col min="10001" max="10001" width="4.33203125" style="245" customWidth="1"/>
    <col min="10002" max="10003" width="4.5546875" style="245" customWidth="1"/>
    <col min="10004" max="10004" width="4.44140625" style="245" customWidth="1"/>
    <col min="10005" max="10006" width="4.6640625" style="245" customWidth="1"/>
    <col min="10007" max="10007" width="4.33203125" style="245" bestFit="1" customWidth="1"/>
    <col min="10008" max="10011" width="4.6640625" style="245" customWidth="1"/>
    <col min="10012" max="10012" width="4.88671875" style="245" customWidth="1"/>
    <col min="10013" max="10013" width="4.44140625" style="245" customWidth="1"/>
    <col min="10014" max="10014" width="4.88671875" style="245" customWidth="1"/>
    <col min="10015" max="10015" width="5.33203125" style="245" customWidth="1"/>
    <col min="10016" max="10016" width="5" style="245" customWidth="1"/>
    <col min="10017" max="10017" width="6.6640625" style="245" customWidth="1"/>
    <col min="10018" max="10237" width="9.109375" style="245"/>
    <col min="10238" max="10238" width="3.44140625" style="245" customWidth="1"/>
    <col min="10239" max="10239" width="38.33203125" style="245" customWidth="1"/>
    <col min="10240" max="10240" width="4.109375" style="245" customWidth="1"/>
    <col min="10241" max="10241" width="4.44140625" style="245" customWidth="1"/>
    <col min="10242" max="10242" width="4.33203125" style="245" customWidth="1"/>
    <col min="10243" max="10243" width="4.5546875" style="245" customWidth="1"/>
    <col min="10244" max="10244" width="4.6640625" style="245" customWidth="1"/>
    <col min="10245" max="10245" width="4.5546875" style="245" customWidth="1"/>
    <col min="10246" max="10248" width="4.6640625" style="245" customWidth="1"/>
    <col min="10249" max="10249" width="4.5546875" style="245" customWidth="1"/>
    <col min="10250" max="10250" width="4.6640625" style="245" customWidth="1"/>
    <col min="10251" max="10251" width="4.5546875" style="245" customWidth="1"/>
    <col min="10252" max="10252" width="4.6640625" style="245" customWidth="1"/>
    <col min="10253" max="10253" width="4.88671875" style="245" bestFit="1" customWidth="1"/>
    <col min="10254" max="10254" width="4.33203125" style="245" customWidth="1"/>
    <col min="10255" max="10256" width="4.6640625" style="245" customWidth="1"/>
    <col min="10257" max="10257" width="4.33203125" style="245" customWidth="1"/>
    <col min="10258" max="10259" width="4.5546875" style="245" customWidth="1"/>
    <col min="10260" max="10260" width="4.44140625" style="245" customWidth="1"/>
    <col min="10261" max="10262" width="4.6640625" style="245" customWidth="1"/>
    <col min="10263" max="10263" width="4.33203125" style="245" bestFit="1" customWidth="1"/>
    <col min="10264" max="10267" width="4.6640625" style="245" customWidth="1"/>
    <col min="10268" max="10268" width="4.88671875" style="245" customWidth="1"/>
    <col min="10269" max="10269" width="4.44140625" style="245" customWidth="1"/>
    <col min="10270" max="10270" width="4.88671875" style="245" customWidth="1"/>
    <col min="10271" max="10271" width="5.33203125" style="245" customWidth="1"/>
    <col min="10272" max="10272" width="5" style="245" customWidth="1"/>
    <col min="10273" max="10273" width="6.6640625" style="245" customWidth="1"/>
    <col min="10274" max="10493" width="9.109375" style="245"/>
    <col min="10494" max="10494" width="3.44140625" style="245" customWidth="1"/>
    <col min="10495" max="10495" width="38.33203125" style="245" customWidth="1"/>
    <col min="10496" max="10496" width="4.109375" style="245" customWidth="1"/>
    <col min="10497" max="10497" width="4.44140625" style="245" customWidth="1"/>
    <col min="10498" max="10498" width="4.33203125" style="245" customWidth="1"/>
    <col min="10499" max="10499" width="4.5546875" style="245" customWidth="1"/>
    <col min="10500" max="10500" width="4.6640625" style="245" customWidth="1"/>
    <col min="10501" max="10501" width="4.5546875" style="245" customWidth="1"/>
    <col min="10502" max="10504" width="4.6640625" style="245" customWidth="1"/>
    <col min="10505" max="10505" width="4.5546875" style="245" customWidth="1"/>
    <col min="10506" max="10506" width="4.6640625" style="245" customWidth="1"/>
    <col min="10507" max="10507" width="4.5546875" style="245" customWidth="1"/>
    <col min="10508" max="10508" width="4.6640625" style="245" customWidth="1"/>
    <col min="10509" max="10509" width="4.88671875" style="245" bestFit="1" customWidth="1"/>
    <col min="10510" max="10510" width="4.33203125" style="245" customWidth="1"/>
    <col min="10511" max="10512" width="4.6640625" style="245" customWidth="1"/>
    <col min="10513" max="10513" width="4.33203125" style="245" customWidth="1"/>
    <col min="10514" max="10515" width="4.5546875" style="245" customWidth="1"/>
    <col min="10516" max="10516" width="4.44140625" style="245" customWidth="1"/>
    <col min="10517" max="10518" width="4.6640625" style="245" customWidth="1"/>
    <col min="10519" max="10519" width="4.33203125" style="245" bestFit="1" customWidth="1"/>
    <col min="10520" max="10523" width="4.6640625" style="245" customWidth="1"/>
    <col min="10524" max="10524" width="4.88671875" style="245" customWidth="1"/>
    <col min="10525" max="10525" width="4.44140625" style="245" customWidth="1"/>
    <col min="10526" max="10526" width="4.88671875" style="245" customWidth="1"/>
    <col min="10527" max="10527" width="5.33203125" style="245" customWidth="1"/>
    <col min="10528" max="10528" width="5" style="245" customWidth="1"/>
    <col min="10529" max="10529" width="6.6640625" style="245" customWidth="1"/>
    <col min="10530" max="10749" width="9.109375" style="245"/>
    <col min="10750" max="10750" width="3.44140625" style="245" customWidth="1"/>
    <col min="10751" max="10751" width="38.33203125" style="245" customWidth="1"/>
    <col min="10752" max="10752" width="4.109375" style="245" customWidth="1"/>
    <col min="10753" max="10753" width="4.44140625" style="245" customWidth="1"/>
    <col min="10754" max="10754" width="4.33203125" style="245" customWidth="1"/>
    <col min="10755" max="10755" width="4.5546875" style="245" customWidth="1"/>
    <col min="10756" max="10756" width="4.6640625" style="245" customWidth="1"/>
    <col min="10757" max="10757" width="4.5546875" style="245" customWidth="1"/>
    <col min="10758" max="10760" width="4.6640625" style="245" customWidth="1"/>
    <col min="10761" max="10761" width="4.5546875" style="245" customWidth="1"/>
    <col min="10762" max="10762" width="4.6640625" style="245" customWidth="1"/>
    <col min="10763" max="10763" width="4.5546875" style="245" customWidth="1"/>
    <col min="10764" max="10764" width="4.6640625" style="245" customWidth="1"/>
    <col min="10765" max="10765" width="4.88671875" style="245" bestFit="1" customWidth="1"/>
    <col min="10766" max="10766" width="4.33203125" style="245" customWidth="1"/>
    <col min="10767" max="10768" width="4.6640625" style="245" customWidth="1"/>
    <col min="10769" max="10769" width="4.33203125" style="245" customWidth="1"/>
    <col min="10770" max="10771" width="4.5546875" style="245" customWidth="1"/>
    <col min="10772" max="10772" width="4.44140625" style="245" customWidth="1"/>
    <col min="10773" max="10774" width="4.6640625" style="245" customWidth="1"/>
    <col min="10775" max="10775" width="4.33203125" style="245" bestFit="1" customWidth="1"/>
    <col min="10776" max="10779" width="4.6640625" style="245" customWidth="1"/>
    <col min="10780" max="10780" width="4.88671875" style="245" customWidth="1"/>
    <col min="10781" max="10781" width="4.44140625" style="245" customWidth="1"/>
    <col min="10782" max="10782" width="4.88671875" style="245" customWidth="1"/>
    <col min="10783" max="10783" width="5.33203125" style="245" customWidth="1"/>
    <col min="10784" max="10784" width="5" style="245" customWidth="1"/>
    <col min="10785" max="10785" width="6.6640625" style="245" customWidth="1"/>
    <col min="10786" max="11005" width="9.109375" style="245"/>
    <col min="11006" max="11006" width="3.44140625" style="245" customWidth="1"/>
    <col min="11007" max="11007" width="38.33203125" style="245" customWidth="1"/>
    <col min="11008" max="11008" width="4.109375" style="245" customWidth="1"/>
    <col min="11009" max="11009" width="4.44140625" style="245" customWidth="1"/>
    <col min="11010" max="11010" width="4.33203125" style="245" customWidth="1"/>
    <col min="11011" max="11011" width="4.5546875" style="245" customWidth="1"/>
    <col min="11012" max="11012" width="4.6640625" style="245" customWidth="1"/>
    <col min="11013" max="11013" width="4.5546875" style="245" customWidth="1"/>
    <col min="11014" max="11016" width="4.6640625" style="245" customWidth="1"/>
    <col min="11017" max="11017" width="4.5546875" style="245" customWidth="1"/>
    <col min="11018" max="11018" width="4.6640625" style="245" customWidth="1"/>
    <col min="11019" max="11019" width="4.5546875" style="245" customWidth="1"/>
    <col min="11020" max="11020" width="4.6640625" style="245" customWidth="1"/>
    <col min="11021" max="11021" width="4.88671875" style="245" bestFit="1" customWidth="1"/>
    <col min="11022" max="11022" width="4.33203125" style="245" customWidth="1"/>
    <col min="11023" max="11024" width="4.6640625" style="245" customWidth="1"/>
    <col min="11025" max="11025" width="4.33203125" style="245" customWidth="1"/>
    <col min="11026" max="11027" width="4.5546875" style="245" customWidth="1"/>
    <col min="11028" max="11028" width="4.44140625" style="245" customWidth="1"/>
    <col min="11029" max="11030" width="4.6640625" style="245" customWidth="1"/>
    <col min="11031" max="11031" width="4.33203125" style="245" bestFit="1" customWidth="1"/>
    <col min="11032" max="11035" width="4.6640625" style="245" customWidth="1"/>
    <col min="11036" max="11036" width="4.88671875" style="245" customWidth="1"/>
    <col min="11037" max="11037" width="4.44140625" style="245" customWidth="1"/>
    <col min="11038" max="11038" width="4.88671875" style="245" customWidth="1"/>
    <col min="11039" max="11039" width="5.33203125" style="245" customWidth="1"/>
    <col min="11040" max="11040" width="5" style="245" customWidth="1"/>
    <col min="11041" max="11041" width="6.6640625" style="245" customWidth="1"/>
    <col min="11042" max="11261" width="9.109375" style="245"/>
    <col min="11262" max="11262" width="3.44140625" style="245" customWidth="1"/>
    <col min="11263" max="11263" width="38.33203125" style="245" customWidth="1"/>
    <col min="11264" max="11264" width="4.109375" style="245" customWidth="1"/>
    <col min="11265" max="11265" width="4.44140625" style="245" customWidth="1"/>
    <col min="11266" max="11266" width="4.33203125" style="245" customWidth="1"/>
    <col min="11267" max="11267" width="4.5546875" style="245" customWidth="1"/>
    <col min="11268" max="11268" width="4.6640625" style="245" customWidth="1"/>
    <col min="11269" max="11269" width="4.5546875" style="245" customWidth="1"/>
    <col min="11270" max="11272" width="4.6640625" style="245" customWidth="1"/>
    <col min="11273" max="11273" width="4.5546875" style="245" customWidth="1"/>
    <col min="11274" max="11274" width="4.6640625" style="245" customWidth="1"/>
    <col min="11275" max="11275" width="4.5546875" style="245" customWidth="1"/>
    <col min="11276" max="11276" width="4.6640625" style="245" customWidth="1"/>
    <col min="11277" max="11277" width="4.88671875" style="245" bestFit="1" customWidth="1"/>
    <col min="11278" max="11278" width="4.33203125" style="245" customWidth="1"/>
    <col min="11279" max="11280" width="4.6640625" style="245" customWidth="1"/>
    <col min="11281" max="11281" width="4.33203125" style="245" customWidth="1"/>
    <col min="11282" max="11283" width="4.5546875" style="245" customWidth="1"/>
    <col min="11284" max="11284" width="4.44140625" style="245" customWidth="1"/>
    <col min="11285" max="11286" width="4.6640625" style="245" customWidth="1"/>
    <col min="11287" max="11287" width="4.33203125" style="245" bestFit="1" customWidth="1"/>
    <col min="11288" max="11291" width="4.6640625" style="245" customWidth="1"/>
    <col min="11292" max="11292" width="4.88671875" style="245" customWidth="1"/>
    <col min="11293" max="11293" width="4.44140625" style="245" customWidth="1"/>
    <col min="11294" max="11294" width="4.88671875" style="245" customWidth="1"/>
    <col min="11295" max="11295" width="5.33203125" style="245" customWidth="1"/>
    <col min="11296" max="11296" width="5" style="245" customWidth="1"/>
    <col min="11297" max="11297" width="6.6640625" style="245" customWidth="1"/>
    <col min="11298" max="11517" width="9.109375" style="245"/>
    <col min="11518" max="11518" width="3.44140625" style="245" customWidth="1"/>
    <col min="11519" max="11519" width="38.33203125" style="245" customWidth="1"/>
    <col min="11520" max="11520" width="4.109375" style="245" customWidth="1"/>
    <col min="11521" max="11521" width="4.44140625" style="245" customWidth="1"/>
    <col min="11522" max="11522" width="4.33203125" style="245" customWidth="1"/>
    <col min="11523" max="11523" width="4.5546875" style="245" customWidth="1"/>
    <col min="11524" max="11524" width="4.6640625" style="245" customWidth="1"/>
    <col min="11525" max="11525" width="4.5546875" style="245" customWidth="1"/>
    <col min="11526" max="11528" width="4.6640625" style="245" customWidth="1"/>
    <col min="11529" max="11529" width="4.5546875" style="245" customWidth="1"/>
    <col min="11530" max="11530" width="4.6640625" style="245" customWidth="1"/>
    <col min="11531" max="11531" width="4.5546875" style="245" customWidth="1"/>
    <col min="11532" max="11532" width="4.6640625" style="245" customWidth="1"/>
    <col min="11533" max="11533" width="4.88671875" style="245" bestFit="1" customWidth="1"/>
    <col min="11534" max="11534" width="4.33203125" style="245" customWidth="1"/>
    <col min="11535" max="11536" width="4.6640625" style="245" customWidth="1"/>
    <col min="11537" max="11537" width="4.33203125" style="245" customWidth="1"/>
    <col min="11538" max="11539" width="4.5546875" style="245" customWidth="1"/>
    <col min="11540" max="11540" width="4.44140625" style="245" customWidth="1"/>
    <col min="11541" max="11542" width="4.6640625" style="245" customWidth="1"/>
    <col min="11543" max="11543" width="4.33203125" style="245" bestFit="1" customWidth="1"/>
    <col min="11544" max="11547" width="4.6640625" style="245" customWidth="1"/>
    <col min="11548" max="11548" width="4.88671875" style="245" customWidth="1"/>
    <col min="11549" max="11549" width="4.44140625" style="245" customWidth="1"/>
    <col min="11550" max="11550" width="4.88671875" style="245" customWidth="1"/>
    <col min="11551" max="11551" width="5.33203125" style="245" customWidth="1"/>
    <col min="11552" max="11552" width="5" style="245" customWidth="1"/>
    <col min="11553" max="11553" width="6.6640625" style="245" customWidth="1"/>
    <col min="11554" max="11773" width="9.109375" style="245"/>
    <col min="11774" max="11774" width="3.44140625" style="245" customWidth="1"/>
    <col min="11775" max="11775" width="38.33203125" style="245" customWidth="1"/>
    <col min="11776" max="11776" width="4.109375" style="245" customWidth="1"/>
    <col min="11777" max="11777" width="4.44140625" style="245" customWidth="1"/>
    <col min="11778" max="11778" width="4.33203125" style="245" customWidth="1"/>
    <col min="11779" max="11779" width="4.5546875" style="245" customWidth="1"/>
    <col min="11780" max="11780" width="4.6640625" style="245" customWidth="1"/>
    <col min="11781" max="11781" width="4.5546875" style="245" customWidth="1"/>
    <col min="11782" max="11784" width="4.6640625" style="245" customWidth="1"/>
    <col min="11785" max="11785" width="4.5546875" style="245" customWidth="1"/>
    <col min="11786" max="11786" width="4.6640625" style="245" customWidth="1"/>
    <col min="11787" max="11787" width="4.5546875" style="245" customWidth="1"/>
    <col min="11788" max="11788" width="4.6640625" style="245" customWidth="1"/>
    <col min="11789" max="11789" width="4.88671875" style="245" bestFit="1" customWidth="1"/>
    <col min="11790" max="11790" width="4.33203125" style="245" customWidth="1"/>
    <col min="11791" max="11792" width="4.6640625" style="245" customWidth="1"/>
    <col min="11793" max="11793" width="4.33203125" style="245" customWidth="1"/>
    <col min="11794" max="11795" width="4.5546875" style="245" customWidth="1"/>
    <col min="11796" max="11796" width="4.44140625" style="245" customWidth="1"/>
    <col min="11797" max="11798" width="4.6640625" style="245" customWidth="1"/>
    <col min="11799" max="11799" width="4.33203125" style="245" bestFit="1" customWidth="1"/>
    <col min="11800" max="11803" width="4.6640625" style="245" customWidth="1"/>
    <col min="11804" max="11804" width="4.88671875" style="245" customWidth="1"/>
    <col min="11805" max="11805" width="4.44140625" style="245" customWidth="1"/>
    <col min="11806" max="11806" width="4.88671875" style="245" customWidth="1"/>
    <col min="11807" max="11807" width="5.33203125" style="245" customWidth="1"/>
    <col min="11808" max="11808" width="5" style="245" customWidth="1"/>
    <col min="11809" max="11809" width="6.6640625" style="245" customWidth="1"/>
    <col min="11810" max="12029" width="9.109375" style="245"/>
    <col min="12030" max="12030" width="3.44140625" style="245" customWidth="1"/>
    <col min="12031" max="12031" width="38.33203125" style="245" customWidth="1"/>
    <col min="12032" max="12032" width="4.109375" style="245" customWidth="1"/>
    <col min="12033" max="12033" width="4.44140625" style="245" customWidth="1"/>
    <col min="12034" max="12034" width="4.33203125" style="245" customWidth="1"/>
    <col min="12035" max="12035" width="4.5546875" style="245" customWidth="1"/>
    <col min="12036" max="12036" width="4.6640625" style="245" customWidth="1"/>
    <col min="12037" max="12037" width="4.5546875" style="245" customWidth="1"/>
    <col min="12038" max="12040" width="4.6640625" style="245" customWidth="1"/>
    <col min="12041" max="12041" width="4.5546875" style="245" customWidth="1"/>
    <col min="12042" max="12042" width="4.6640625" style="245" customWidth="1"/>
    <col min="12043" max="12043" width="4.5546875" style="245" customWidth="1"/>
    <col min="12044" max="12044" width="4.6640625" style="245" customWidth="1"/>
    <col min="12045" max="12045" width="4.88671875" style="245" bestFit="1" customWidth="1"/>
    <col min="12046" max="12046" width="4.33203125" style="245" customWidth="1"/>
    <col min="12047" max="12048" width="4.6640625" style="245" customWidth="1"/>
    <col min="12049" max="12049" width="4.33203125" style="245" customWidth="1"/>
    <col min="12050" max="12051" width="4.5546875" style="245" customWidth="1"/>
    <col min="12052" max="12052" width="4.44140625" style="245" customWidth="1"/>
    <col min="12053" max="12054" width="4.6640625" style="245" customWidth="1"/>
    <col min="12055" max="12055" width="4.33203125" style="245" bestFit="1" customWidth="1"/>
    <col min="12056" max="12059" width="4.6640625" style="245" customWidth="1"/>
    <col min="12060" max="12060" width="4.88671875" style="245" customWidth="1"/>
    <col min="12061" max="12061" width="4.44140625" style="245" customWidth="1"/>
    <col min="12062" max="12062" width="4.88671875" style="245" customWidth="1"/>
    <col min="12063" max="12063" width="5.33203125" style="245" customWidth="1"/>
    <col min="12064" max="12064" width="5" style="245" customWidth="1"/>
    <col min="12065" max="12065" width="6.6640625" style="245" customWidth="1"/>
    <col min="12066" max="12285" width="9.109375" style="245"/>
    <col min="12286" max="12286" width="3.44140625" style="245" customWidth="1"/>
    <col min="12287" max="12287" width="38.33203125" style="245" customWidth="1"/>
    <col min="12288" max="12288" width="4.109375" style="245" customWidth="1"/>
    <col min="12289" max="12289" width="4.44140625" style="245" customWidth="1"/>
    <col min="12290" max="12290" width="4.33203125" style="245" customWidth="1"/>
    <col min="12291" max="12291" width="4.5546875" style="245" customWidth="1"/>
    <col min="12292" max="12292" width="4.6640625" style="245" customWidth="1"/>
    <col min="12293" max="12293" width="4.5546875" style="245" customWidth="1"/>
    <col min="12294" max="12296" width="4.6640625" style="245" customWidth="1"/>
    <col min="12297" max="12297" width="4.5546875" style="245" customWidth="1"/>
    <col min="12298" max="12298" width="4.6640625" style="245" customWidth="1"/>
    <col min="12299" max="12299" width="4.5546875" style="245" customWidth="1"/>
    <col min="12300" max="12300" width="4.6640625" style="245" customWidth="1"/>
    <col min="12301" max="12301" width="4.88671875" style="245" bestFit="1" customWidth="1"/>
    <col min="12302" max="12302" width="4.33203125" style="245" customWidth="1"/>
    <col min="12303" max="12304" width="4.6640625" style="245" customWidth="1"/>
    <col min="12305" max="12305" width="4.33203125" style="245" customWidth="1"/>
    <col min="12306" max="12307" width="4.5546875" style="245" customWidth="1"/>
    <col min="12308" max="12308" width="4.44140625" style="245" customWidth="1"/>
    <col min="12309" max="12310" width="4.6640625" style="245" customWidth="1"/>
    <col min="12311" max="12311" width="4.33203125" style="245" bestFit="1" customWidth="1"/>
    <col min="12312" max="12315" width="4.6640625" style="245" customWidth="1"/>
    <col min="12316" max="12316" width="4.88671875" style="245" customWidth="1"/>
    <col min="12317" max="12317" width="4.44140625" style="245" customWidth="1"/>
    <col min="12318" max="12318" width="4.88671875" style="245" customWidth="1"/>
    <col min="12319" max="12319" width="5.33203125" style="245" customWidth="1"/>
    <col min="12320" max="12320" width="5" style="245" customWidth="1"/>
    <col min="12321" max="12321" width="6.6640625" style="245" customWidth="1"/>
    <col min="12322" max="12541" width="9.109375" style="245"/>
    <col min="12542" max="12542" width="3.44140625" style="245" customWidth="1"/>
    <col min="12543" max="12543" width="38.33203125" style="245" customWidth="1"/>
    <col min="12544" max="12544" width="4.109375" style="245" customWidth="1"/>
    <col min="12545" max="12545" width="4.44140625" style="245" customWidth="1"/>
    <col min="12546" max="12546" width="4.33203125" style="245" customWidth="1"/>
    <col min="12547" max="12547" width="4.5546875" style="245" customWidth="1"/>
    <col min="12548" max="12548" width="4.6640625" style="245" customWidth="1"/>
    <col min="12549" max="12549" width="4.5546875" style="245" customWidth="1"/>
    <col min="12550" max="12552" width="4.6640625" style="245" customWidth="1"/>
    <col min="12553" max="12553" width="4.5546875" style="245" customWidth="1"/>
    <col min="12554" max="12554" width="4.6640625" style="245" customWidth="1"/>
    <col min="12555" max="12555" width="4.5546875" style="245" customWidth="1"/>
    <col min="12556" max="12556" width="4.6640625" style="245" customWidth="1"/>
    <col min="12557" max="12557" width="4.88671875" style="245" bestFit="1" customWidth="1"/>
    <col min="12558" max="12558" width="4.33203125" style="245" customWidth="1"/>
    <col min="12559" max="12560" width="4.6640625" style="245" customWidth="1"/>
    <col min="12561" max="12561" width="4.33203125" style="245" customWidth="1"/>
    <col min="12562" max="12563" width="4.5546875" style="245" customWidth="1"/>
    <col min="12564" max="12564" width="4.44140625" style="245" customWidth="1"/>
    <col min="12565" max="12566" width="4.6640625" style="245" customWidth="1"/>
    <col min="12567" max="12567" width="4.33203125" style="245" bestFit="1" customWidth="1"/>
    <col min="12568" max="12571" width="4.6640625" style="245" customWidth="1"/>
    <col min="12572" max="12572" width="4.88671875" style="245" customWidth="1"/>
    <col min="12573" max="12573" width="4.44140625" style="245" customWidth="1"/>
    <col min="12574" max="12574" width="4.88671875" style="245" customWidth="1"/>
    <col min="12575" max="12575" width="5.33203125" style="245" customWidth="1"/>
    <col min="12576" max="12576" width="5" style="245" customWidth="1"/>
    <col min="12577" max="12577" width="6.6640625" style="245" customWidth="1"/>
    <col min="12578" max="12797" width="9.109375" style="245"/>
    <col min="12798" max="12798" width="3.44140625" style="245" customWidth="1"/>
    <col min="12799" max="12799" width="38.33203125" style="245" customWidth="1"/>
    <col min="12800" max="12800" width="4.109375" style="245" customWidth="1"/>
    <col min="12801" max="12801" width="4.44140625" style="245" customWidth="1"/>
    <col min="12802" max="12802" width="4.33203125" style="245" customWidth="1"/>
    <col min="12803" max="12803" width="4.5546875" style="245" customWidth="1"/>
    <col min="12804" max="12804" width="4.6640625" style="245" customWidth="1"/>
    <col min="12805" max="12805" width="4.5546875" style="245" customWidth="1"/>
    <col min="12806" max="12808" width="4.6640625" style="245" customWidth="1"/>
    <col min="12809" max="12809" width="4.5546875" style="245" customWidth="1"/>
    <col min="12810" max="12810" width="4.6640625" style="245" customWidth="1"/>
    <col min="12811" max="12811" width="4.5546875" style="245" customWidth="1"/>
    <col min="12812" max="12812" width="4.6640625" style="245" customWidth="1"/>
    <col min="12813" max="12813" width="4.88671875" style="245" bestFit="1" customWidth="1"/>
    <col min="12814" max="12814" width="4.33203125" style="245" customWidth="1"/>
    <col min="12815" max="12816" width="4.6640625" style="245" customWidth="1"/>
    <col min="12817" max="12817" width="4.33203125" style="245" customWidth="1"/>
    <col min="12818" max="12819" width="4.5546875" style="245" customWidth="1"/>
    <col min="12820" max="12820" width="4.44140625" style="245" customWidth="1"/>
    <col min="12821" max="12822" width="4.6640625" style="245" customWidth="1"/>
    <col min="12823" max="12823" width="4.33203125" style="245" bestFit="1" customWidth="1"/>
    <col min="12824" max="12827" width="4.6640625" style="245" customWidth="1"/>
    <col min="12828" max="12828" width="4.88671875" style="245" customWidth="1"/>
    <col min="12829" max="12829" width="4.44140625" style="245" customWidth="1"/>
    <col min="12830" max="12830" width="4.88671875" style="245" customWidth="1"/>
    <col min="12831" max="12831" width="5.33203125" style="245" customWidth="1"/>
    <col min="12832" max="12832" width="5" style="245" customWidth="1"/>
    <col min="12833" max="12833" width="6.6640625" style="245" customWidth="1"/>
    <col min="12834" max="13053" width="9.109375" style="245"/>
    <col min="13054" max="13054" width="3.44140625" style="245" customWidth="1"/>
    <col min="13055" max="13055" width="38.33203125" style="245" customWidth="1"/>
    <col min="13056" max="13056" width="4.109375" style="245" customWidth="1"/>
    <col min="13057" max="13057" width="4.44140625" style="245" customWidth="1"/>
    <col min="13058" max="13058" width="4.33203125" style="245" customWidth="1"/>
    <col min="13059" max="13059" width="4.5546875" style="245" customWidth="1"/>
    <col min="13060" max="13060" width="4.6640625" style="245" customWidth="1"/>
    <col min="13061" max="13061" width="4.5546875" style="245" customWidth="1"/>
    <col min="13062" max="13064" width="4.6640625" style="245" customWidth="1"/>
    <col min="13065" max="13065" width="4.5546875" style="245" customWidth="1"/>
    <col min="13066" max="13066" width="4.6640625" style="245" customWidth="1"/>
    <col min="13067" max="13067" width="4.5546875" style="245" customWidth="1"/>
    <col min="13068" max="13068" width="4.6640625" style="245" customWidth="1"/>
    <col min="13069" max="13069" width="4.88671875" style="245" bestFit="1" customWidth="1"/>
    <col min="13070" max="13070" width="4.33203125" style="245" customWidth="1"/>
    <col min="13071" max="13072" width="4.6640625" style="245" customWidth="1"/>
    <col min="13073" max="13073" width="4.33203125" style="245" customWidth="1"/>
    <col min="13074" max="13075" width="4.5546875" style="245" customWidth="1"/>
    <col min="13076" max="13076" width="4.44140625" style="245" customWidth="1"/>
    <col min="13077" max="13078" width="4.6640625" style="245" customWidth="1"/>
    <col min="13079" max="13079" width="4.33203125" style="245" bestFit="1" customWidth="1"/>
    <col min="13080" max="13083" width="4.6640625" style="245" customWidth="1"/>
    <col min="13084" max="13084" width="4.88671875" style="245" customWidth="1"/>
    <col min="13085" max="13085" width="4.44140625" style="245" customWidth="1"/>
    <col min="13086" max="13086" width="4.88671875" style="245" customWidth="1"/>
    <col min="13087" max="13087" width="5.33203125" style="245" customWidth="1"/>
    <col min="13088" max="13088" width="5" style="245" customWidth="1"/>
    <col min="13089" max="13089" width="6.6640625" style="245" customWidth="1"/>
    <col min="13090" max="13309" width="9.109375" style="245"/>
    <col min="13310" max="13310" width="3.44140625" style="245" customWidth="1"/>
    <col min="13311" max="13311" width="38.33203125" style="245" customWidth="1"/>
    <col min="13312" max="13312" width="4.109375" style="245" customWidth="1"/>
    <col min="13313" max="13313" width="4.44140625" style="245" customWidth="1"/>
    <col min="13314" max="13314" width="4.33203125" style="245" customWidth="1"/>
    <col min="13315" max="13315" width="4.5546875" style="245" customWidth="1"/>
    <col min="13316" max="13316" width="4.6640625" style="245" customWidth="1"/>
    <col min="13317" max="13317" width="4.5546875" style="245" customWidth="1"/>
    <col min="13318" max="13320" width="4.6640625" style="245" customWidth="1"/>
    <col min="13321" max="13321" width="4.5546875" style="245" customWidth="1"/>
    <col min="13322" max="13322" width="4.6640625" style="245" customWidth="1"/>
    <col min="13323" max="13323" width="4.5546875" style="245" customWidth="1"/>
    <col min="13324" max="13324" width="4.6640625" style="245" customWidth="1"/>
    <col min="13325" max="13325" width="4.88671875" style="245" bestFit="1" customWidth="1"/>
    <col min="13326" max="13326" width="4.33203125" style="245" customWidth="1"/>
    <col min="13327" max="13328" width="4.6640625" style="245" customWidth="1"/>
    <col min="13329" max="13329" width="4.33203125" style="245" customWidth="1"/>
    <col min="13330" max="13331" width="4.5546875" style="245" customWidth="1"/>
    <col min="13332" max="13332" width="4.44140625" style="245" customWidth="1"/>
    <col min="13333" max="13334" width="4.6640625" style="245" customWidth="1"/>
    <col min="13335" max="13335" width="4.33203125" style="245" bestFit="1" customWidth="1"/>
    <col min="13336" max="13339" width="4.6640625" style="245" customWidth="1"/>
    <col min="13340" max="13340" width="4.88671875" style="245" customWidth="1"/>
    <col min="13341" max="13341" width="4.44140625" style="245" customWidth="1"/>
    <col min="13342" max="13342" width="4.88671875" style="245" customWidth="1"/>
    <col min="13343" max="13343" width="5.33203125" style="245" customWidth="1"/>
    <col min="13344" max="13344" width="5" style="245" customWidth="1"/>
    <col min="13345" max="13345" width="6.6640625" style="245" customWidth="1"/>
    <col min="13346" max="13565" width="9.109375" style="245"/>
    <col min="13566" max="13566" width="3.44140625" style="245" customWidth="1"/>
    <col min="13567" max="13567" width="38.33203125" style="245" customWidth="1"/>
    <col min="13568" max="13568" width="4.109375" style="245" customWidth="1"/>
    <col min="13569" max="13569" width="4.44140625" style="245" customWidth="1"/>
    <col min="13570" max="13570" width="4.33203125" style="245" customWidth="1"/>
    <col min="13571" max="13571" width="4.5546875" style="245" customWidth="1"/>
    <col min="13572" max="13572" width="4.6640625" style="245" customWidth="1"/>
    <col min="13573" max="13573" width="4.5546875" style="245" customWidth="1"/>
    <col min="13574" max="13576" width="4.6640625" style="245" customWidth="1"/>
    <col min="13577" max="13577" width="4.5546875" style="245" customWidth="1"/>
    <col min="13578" max="13578" width="4.6640625" style="245" customWidth="1"/>
    <col min="13579" max="13579" width="4.5546875" style="245" customWidth="1"/>
    <col min="13580" max="13580" width="4.6640625" style="245" customWidth="1"/>
    <col min="13581" max="13581" width="4.88671875" style="245" bestFit="1" customWidth="1"/>
    <col min="13582" max="13582" width="4.33203125" style="245" customWidth="1"/>
    <col min="13583" max="13584" width="4.6640625" style="245" customWidth="1"/>
    <col min="13585" max="13585" width="4.33203125" style="245" customWidth="1"/>
    <col min="13586" max="13587" width="4.5546875" style="245" customWidth="1"/>
    <col min="13588" max="13588" width="4.44140625" style="245" customWidth="1"/>
    <col min="13589" max="13590" width="4.6640625" style="245" customWidth="1"/>
    <col min="13591" max="13591" width="4.33203125" style="245" bestFit="1" customWidth="1"/>
    <col min="13592" max="13595" width="4.6640625" style="245" customWidth="1"/>
    <col min="13596" max="13596" width="4.88671875" style="245" customWidth="1"/>
    <col min="13597" max="13597" width="4.44140625" style="245" customWidth="1"/>
    <col min="13598" max="13598" width="4.88671875" style="245" customWidth="1"/>
    <col min="13599" max="13599" width="5.33203125" style="245" customWidth="1"/>
    <col min="13600" max="13600" width="5" style="245" customWidth="1"/>
    <col min="13601" max="13601" width="6.6640625" style="245" customWidth="1"/>
    <col min="13602" max="13821" width="9.109375" style="245"/>
    <col min="13822" max="13822" width="3.44140625" style="245" customWidth="1"/>
    <col min="13823" max="13823" width="38.33203125" style="245" customWidth="1"/>
    <col min="13824" max="13824" width="4.109375" style="245" customWidth="1"/>
    <col min="13825" max="13825" width="4.44140625" style="245" customWidth="1"/>
    <col min="13826" max="13826" width="4.33203125" style="245" customWidth="1"/>
    <col min="13827" max="13827" width="4.5546875" style="245" customWidth="1"/>
    <col min="13828" max="13828" width="4.6640625" style="245" customWidth="1"/>
    <col min="13829" max="13829" width="4.5546875" style="245" customWidth="1"/>
    <col min="13830" max="13832" width="4.6640625" style="245" customWidth="1"/>
    <col min="13833" max="13833" width="4.5546875" style="245" customWidth="1"/>
    <col min="13834" max="13834" width="4.6640625" style="245" customWidth="1"/>
    <col min="13835" max="13835" width="4.5546875" style="245" customWidth="1"/>
    <col min="13836" max="13836" width="4.6640625" style="245" customWidth="1"/>
    <col min="13837" max="13837" width="4.88671875" style="245" bestFit="1" customWidth="1"/>
    <col min="13838" max="13838" width="4.33203125" style="245" customWidth="1"/>
    <col min="13839" max="13840" width="4.6640625" style="245" customWidth="1"/>
    <col min="13841" max="13841" width="4.33203125" style="245" customWidth="1"/>
    <col min="13842" max="13843" width="4.5546875" style="245" customWidth="1"/>
    <col min="13844" max="13844" width="4.44140625" style="245" customWidth="1"/>
    <col min="13845" max="13846" width="4.6640625" style="245" customWidth="1"/>
    <col min="13847" max="13847" width="4.33203125" style="245" bestFit="1" customWidth="1"/>
    <col min="13848" max="13851" width="4.6640625" style="245" customWidth="1"/>
    <col min="13852" max="13852" width="4.88671875" style="245" customWidth="1"/>
    <col min="13853" max="13853" width="4.44140625" style="245" customWidth="1"/>
    <col min="13854" max="13854" width="4.88671875" style="245" customWidth="1"/>
    <col min="13855" max="13855" width="5.33203125" style="245" customWidth="1"/>
    <col min="13856" max="13856" width="5" style="245" customWidth="1"/>
    <col min="13857" max="13857" width="6.6640625" style="245" customWidth="1"/>
    <col min="13858" max="14077" width="9.109375" style="245"/>
    <col min="14078" max="14078" width="3.44140625" style="245" customWidth="1"/>
    <col min="14079" max="14079" width="38.33203125" style="245" customWidth="1"/>
    <col min="14080" max="14080" width="4.109375" style="245" customWidth="1"/>
    <col min="14081" max="14081" width="4.44140625" style="245" customWidth="1"/>
    <col min="14082" max="14082" width="4.33203125" style="245" customWidth="1"/>
    <col min="14083" max="14083" width="4.5546875" style="245" customWidth="1"/>
    <col min="14084" max="14084" width="4.6640625" style="245" customWidth="1"/>
    <col min="14085" max="14085" width="4.5546875" style="245" customWidth="1"/>
    <col min="14086" max="14088" width="4.6640625" style="245" customWidth="1"/>
    <col min="14089" max="14089" width="4.5546875" style="245" customWidth="1"/>
    <col min="14090" max="14090" width="4.6640625" style="245" customWidth="1"/>
    <col min="14091" max="14091" width="4.5546875" style="245" customWidth="1"/>
    <col min="14092" max="14092" width="4.6640625" style="245" customWidth="1"/>
    <col min="14093" max="14093" width="4.88671875" style="245" bestFit="1" customWidth="1"/>
    <col min="14094" max="14094" width="4.33203125" style="245" customWidth="1"/>
    <col min="14095" max="14096" width="4.6640625" style="245" customWidth="1"/>
    <col min="14097" max="14097" width="4.33203125" style="245" customWidth="1"/>
    <col min="14098" max="14099" width="4.5546875" style="245" customWidth="1"/>
    <col min="14100" max="14100" width="4.44140625" style="245" customWidth="1"/>
    <col min="14101" max="14102" width="4.6640625" style="245" customWidth="1"/>
    <col min="14103" max="14103" width="4.33203125" style="245" bestFit="1" customWidth="1"/>
    <col min="14104" max="14107" width="4.6640625" style="245" customWidth="1"/>
    <col min="14108" max="14108" width="4.88671875" style="245" customWidth="1"/>
    <col min="14109" max="14109" width="4.44140625" style="245" customWidth="1"/>
    <col min="14110" max="14110" width="4.88671875" style="245" customWidth="1"/>
    <col min="14111" max="14111" width="5.33203125" style="245" customWidth="1"/>
    <col min="14112" max="14112" width="5" style="245" customWidth="1"/>
    <col min="14113" max="14113" width="6.6640625" style="245" customWidth="1"/>
    <col min="14114" max="14333" width="9.109375" style="245"/>
    <col min="14334" max="14334" width="3.44140625" style="245" customWidth="1"/>
    <col min="14335" max="14335" width="38.33203125" style="245" customWidth="1"/>
    <col min="14336" max="14336" width="4.109375" style="245" customWidth="1"/>
    <col min="14337" max="14337" width="4.44140625" style="245" customWidth="1"/>
    <col min="14338" max="14338" width="4.33203125" style="245" customWidth="1"/>
    <col min="14339" max="14339" width="4.5546875" style="245" customWidth="1"/>
    <col min="14340" max="14340" width="4.6640625" style="245" customWidth="1"/>
    <col min="14341" max="14341" width="4.5546875" style="245" customWidth="1"/>
    <col min="14342" max="14344" width="4.6640625" style="245" customWidth="1"/>
    <col min="14345" max="14345" width="4.5546875" style="245" customWidth="1"/>
    <col min="14346" max="14346" width="4.6640625" style="245" customWidth="1"/>
    <col min="14347" max="14347" width="4.5546875" style="245" customWidth="1"/>
    <col min="14348" max="14348" width="4.6640625" style="245" customWidth="1"/>
    <col min="14349" max="14349" width="4.88671875" style="245" bestFit="1" customWidth="1"/>
    <col min="14350" max="14350" width="4.33203125" style="245" customWidth="1"/>
    <col min="14351" max="14352" width="4.6640625" style="245" customWidth="1"/>
    <col min="14353" max="14353" width="4.33203125" style="245" customWidth="1"/>
    <col min="14354" max="14355" width="4.5546875" style="245" customWidth="1"/>
    <col min="14356" max="14356" width="4.44140625" style="245" customWidth="1"/>
    <col min="14357" max="14358" width="4.6640625" style="245" customWidth="1"/>
    <col min="14359" max="14359" width="4.33203125" style="245" bestFit="1" customWidth="1"/>
    <col min="14360" max="14363" width="4.6640625" style="245" customWidth="1"/>
    <col min="14364" max="14364" width="4.88671875" style="245" customWidth="1"/>
    <col min="14365" max="14365" width="4.44140625" style="245" customWidth="1"/>
    <col min="14366" max="14366" width="4.88671875" style="245" customWidth="1"/>
    <col min="14367" max="14367" width="5.33203125" style="245" customWidth="1"/>
    <col min="14368" max="14368" width="5" style="245" customWidth="1"/>
    <col min="14369" max="14369" width="6.6640625" style="245" customWidth="1"/>
    <col min="14370" max="14589" width="9.109375" style="245"/>
    <col min="14590" max="14590" width="3.44140625" style="245" customWidth="1"/>
    <col min="14591" max="14591" width="38.33203125" style="245" customWidth="1"/>
    <col min="14592" max="14592" width="4.109375" style="245" customWidth="1"/>
    <col min="14593" max="14593" width="4.44140625" style="245" customWidth="1"/>
    <col min="14594" max="14594" width="4.33203125" style="245" customWidth="1"/>
    <col min="14595" max="14595" width="4.5546875" style="245" customWidth="1"/>
    <col min="14596" max="14596" width="4.6640625" style="245" customWidth="1"/>
    <col min="14597" max="14597" width="4.5546875" style="245" customWidth="1"/>
    <col min="14598" max="14600" width="4.6640625" style="245" customWidth="1"/>
    <col min="14601" max="14601" width="4.5546875" style="245" customWidth="1"/>
    <col min="14602" max="14602" width="4.6640625" style="245" customWidth="1"/>
    <col min="14603" max="14603" width="4.5546875" style="245" customWidth="1"/>
    <col min="14604" max="14604" width="4.6640625" style="245" customWidth="1"/>
    <col min="14605" max="14605" width="4.88671875" style="245" bestFit="1" customWidth="1"/>
    <col min="14606" max="14606" width="4.33203125" style="245" customWidth="1"/>
    <col min="14607" max="14608" width="4.6640625" style="245" customWidth="1"/>
    <col min="14609" max="14609" width="4.33203125" style="245" customWidth="1"/>
    <col min="14610" max="14611" width="4.5546875" style="245" customWidth="1"/>
    <col min="14612" max="14612" width="4.44140625" style="245" customWidth="1"/>
    <col min="14613" max="14614" width="4.6640625" style="245" customWidth="1"/>
    <col min="14615" max="14615" width="4.33203125" style="245" bestFit="1" customWidth="1"/>
    <col min="14616" max="14619" width="4.6640625" style="245" customWidth="1"/>
    <col min="14620" max="14620" width="4.88671875" style="245" customWidth="1"/>
    <col min="14621" max="14621" width="4.44140625" style="245" customWidth="1"/>
    <col min="14622" max="14622" width="4.88671875" style="245" customWidth="1"/>
    <col min="14623" max="14623" width="5.33203125" style="245" customWidth="1"/>
    <col min="14624" max="14624" width="5" style="245" customWidth="1"/>
    <col min="14625" max="14625" width="6.6640625" style="245" customWidth="1"/>
    <col min="14626" max="14845" width="9.109375" style="245"/>
    <col min="14846" max="14846" width="3.44140625" style="245" customWidth="1"/>
    <col min="14847" max="14847" width="38.33203125" style="245" customWidth="1"/>
    <col min="14848" max="14848" width="4.109375" style="245" customWidth="1"/>
    <col min="14849" max="14849" width="4.44140625" style="245" customWidth="1"/>
    <col min="14850" max="14850" width="4.33203125" style="245" customWidth="1"/>
    <col min="14851" max="14851" width="4.5546875" style="245" customWidth="1"/>
    <col min="14852" max="14852" width="4.6640625" style="245" customWidth="1"/>
    <col min="14853" max="14853" width="4.5546875" style="245" customWidth="1"/>
    <col min="14854" max="14856" width="4.6640625" style="245" customWidth="1"/>
    <col min="14857" max="14857" width="4.5546875" style="245" customWidth="1"/>
    <col min="14858" max="14858" width="4.6640625" style="245" customWidth="1"/>
    <col min="14859" max="14859" width="4.5546875" style="245" customWidth="1"/>
    <col min="14860" max="14860" width="4.6640625" style="245" customWidth="1"/>
    <col min="14861" max="14861" width="4.88671875" style="245" bestFit="1" customWidth="1"/>
    <col min="14862" max="14862" width="4.33203125" style="245" customWidth="1"/>
    <col min="14863" max="14864" width="4.6640625" style="245" customWidth="1"/>
    <col min="14865" max="14865" width="4.33203125" style="245" customWidth="1"/>
    <col min="14866" max="14867" width="4.5546875" style="245" customWidth="1"/>
    <col min="14868" max="14868" width="4.44140625" style="245" customWidth="1"/>
    <col min="14869" max="14870" width="4.6640625" style="245" customWidth="1"/>
    <col min="14871" max="14871" width="4.33203125" style="245" bestFit="1" customWidth="1"/>
    <col min="14872" max="14875" width="4.6640625" style="245" customWidth="1"/>
    <col min="14876" max="14876" width="4.88671875" style="245" customWidth="1"/>
    <col min="14877" max="14877" width="4.44140625" style="245" customWidth="1"/>
    <col min="14878" max="14878" width="4.88671875" style="245" customWidth="1"/>
    <col min="14879" max="14879" width="5.33203125" style="245" customWidth="1"/>
    <col min="14880" max="14880" width="5" style="245" customWidth="1"/>
    <col min="14881" max="14881" width="6.6640625" style="245" customWidth="1"/>
    <col min="14882" max="15101" width="9.109375" style="245"/>
    <col min="15102" max="15102" width="3.44140625" style="245" customWidth="1"/>
    <col min="15103" max="15103" width="38.33203125" style="245" customWidth="1"/>
    <col min="15104" max="15104" width="4.109375" style="245" customWidth="1"/>
    <col min="15105" max="15105" width="4.44140625" style="245" customWidth="1"/>
    <col min="15106" max="15106" width="4.33203125" style="245" customWidth="1"/>
    <col min="15107" max="15107" width="4.5546875" style="245" customWidth="1"/>
    <col min="15108" max="15108" width="4.6640625" style="245" customWidth="1"/>
    <col min="15109" max="15109" width="4.5546875" style="245" customWidth="1"/>
    <col min="15110" max="15112" width="4.6640625" style="245" customWidth="1"/>
    <col min="15113" max="15113" width="4.5546875" style="245" customWidth="1"/>
    <col min="15114" max="15114" width="4.6640625" style="245" customWidth="1"/>
    <col min="15115" max="15115" width="4.5546875" style="245" customWidth="1"/>
    <col min="15116" max="15116" width="4.6640625" style="245" customWidth="1"/>
    <col min="15117" max="15117" width="4.88671875" style="245" bestFit="1" customWidth="1"/>
    <col min="15118" max="15118" width="4.33203125" style="245" customWidth="1"/>
    <col min="15119" max="15120" width="4.6640625" style="245" customWidth="1"/>
    <col min="15121" max="15121" width="4.33203125" style="245" customWidth="1"/>
    <col min="15122" max="15123" width="4.5546875" style="245" customWidth="1"/>
    <col min="15124" max="15124" width="4.44140625" style="245" customWidth="1"/>
    <col min="15125" max="15126" width="4.6640625" style="245" customWidth="1"/>
    <col min="15127" max="15127" width="4.33203125" style="245" bestFit="1" customWidth="1"/>
    <col min="15128" max="15131" width="4.6640625" style="245" customWidth="1"/>
    <col min="15132" max="15132" width="4.88671875" style="245" customWidth="1"/>
    <col min="15133" max="15133" width="4.44140625" style="245" customWidth="1"/>
    <col min="15134" max="15134" width="4.88671875" style="245" customWidth="1"/>
    <col min="15135" max="15135" width="5.33203125" style="245" customWidth="1"/>
    <col min="15136" max="15136" width="5" style="245" customWidth="1"/>
    <col min="15137" max="15137" width="6.6640625" style="245" customWidth="1"/>
    <col min="15138" max="15357" width="9.109375" style="245"/>
    <col min="15358" max="15358" width="3.44140625" style="245" customWidth="1"/>
    <col min="15359" max="15359" width="38.33203125" style="245" customWidth="1"/>
    <col min="15360" max="15360" width="4.109375" style="245" customWidth="1"/>
    <col min="15361" max="15361" width="4.44140625" style="245" customWidth="1"/>
    <col min="15362" max="15362" width="4.33203125" style="245" customWidth="1"/>
    <col min="15363" max="15363" width="4.5546875" style="245" customWidth="1"/>
    <col min="15364" max="15364" width="4.6640625" style="245" customWidth="1"/>
    <col min="15365" max="15365" width="4.5546875" style="245" customWidth="1"/>
    <col min="15366" max="15368" width="4.6640625" style="245" customWidth="1"/>
    <col min="15369" max="15369" width="4.5546875" style="245" customWidth="1"/>
    <col min="15370" max="15370" width="4.6640625" style="245" customWidth="1"/>
    <col min="15371" max="15371" width="4.5546875" style="245" customWidth="1"/>
    <col min="15372" max="15372" width="4.6640625" style="245" customWidth="1"/>
    <col min="15373" max="15373" width="4.88671875" style="245" bestFit="1" customWidth="1"/>
    <col min="15374" max="15374" width="4.33203125" style="245" customWidth="1"/>
    <col min="15375" max="15376" width="4.6640625" style="245" customWidth="1"/>
    <col min="15377" max="15377" width="4.33203125" style="245" customWidth="1"/>
    <col min="15378" max="15379" width="4.5546875" style="245" customWidth="1"/>
    <col min="15380" max="15380" width="4.44140625" style="245" customWidth="1"/>
    <col min="15381" max="15382" width="4.6640625" style="245" customWidth="1"/>
    <col min="15383" max="15383" width="4.33203125" style="245" bestFit="1" customWidth="1"/>
    <col min="15384" max="15387" width="4.6640625" style="245" customWidth="1"/>
    <col min="15388" max="15388" width="4.88671875" style="245" customWidth="1"/>
    <col min="15389" max="15389" width="4.44140625" style="245" customWidth="1"/>
    <col min="15390" max="15390" width="4.88671875" style="245" customWidth="1"/>
    <col min="15391" max="15391" width="5.33203125" style="245" customWidth="1"/>
    <col min="15392" max="15392" width="5" style="245" customWidth="1"/>
    <col min="15393" max="15393" width="6.6640625" style="245" customWidth="1"/>
    <col min="15394" max="15613" width="9.109375" style="245"/>
    <col min="15614" max="15614" width="3.44140625" style="245" customWidth="1"/>
    <col min="15615" max="15615" width="38.33203125" style="245" customWidth="1"/>
    <col min="15616" max="15616" width="4.109375" style="245" customWidth="1"/>
    <col min="15617" max="15617" width="4.44140625" style="245" customWidth="1"/>
    <col min="15618" max="15618" width="4.33203125" style="245" customWidth="1"/>
    <col min="15619" max="15619" width="4.5546875" style="245" customWidth="1"/>
    <col min="15620" max="15620" width="4.6640625" style="245" customWidth="1"/>
    <col min="15621" max="15621" width="4.5546875" style="245" customWidth="1"/>
    <col min="15622" max="15624" width="4.6640625" style="245" customWidth="1"/>
    <col min="15625" max="15625" width="4.5546875" style="245" customWidth="1"/>
    <col min="15626" max="15626" width="4.6640625" style="245" customWidth="1"/>
    <col min="15627" max="15627" width="4.5546875" style="245" customWidth="1"/>
    <col min="15628" max="15628" width="4.6640625" style="245" customWidth="1"/>
    <col min="15629" max="15629" width="4.88671875" style="245" bestFit="1" customWidth="1"/>
    <col min="15630" max="15630" width="4.33203125" style="245" customWidth="1"/>
    <col min="15631" max="15632" width="4.6640625" style="245" customWidth="1"/>
    <col min="15633" max="15633" width="4.33203125" style="245" customWidth="1"/>
    <col min="15634" max="15635" width="4.5546875" style="245" customWidth="1"/>
    <col min="15636" max="15636" width="4.44140625" style="245" customWidth="1"/>
    <col min="15637" max="15638" width="4.6640625" style="245" customWidth="1"/>
    <col min="15639" max="15639" width="4.33203125" style="245" bestFit="1" customWidth="1"/>
    <col min="15640" max="15643" width="4.6640625" style="245" customWidth="1"/>
    <col min="15644" max="15644" width="4.88671875" style="245" customWidth="1"/>
    <col min="15645" max="15645" width="4.44140625" style="245" customWidth="1"/>
    <col min="15646" max="15646" width="4.88671875" style="245" customWidth="1"/>
    <col min="15647" max="15647" width="5.33203125" style="245" customWidth="1"/>
    <col min="15648" max="15648" width="5" style="245" customWidth="1"/>
    <col min="15649" max="15649" width="6.6640625" style="245" customWidth="1"/>
    <col min="15650" max="15869" width="9.109375" style="245"/>
    <col min="15870" max="15870" width="3.44140625" style="245" customWidth="1"/>
    <col min="15871" max="15871" width="38.33203125" style="245" customWidth="1"/>
    <col min="15872" max="15872" width="4.109375" style="245" customWidth="1"/>
    <col min="15873" max="15873" width="4.44140625" style="245" customWidth="1"/>
    <col min="15874" max="15874" width="4.33203125" style="245" customWidth="1"/>
    <col min="15875" max="15875" width="4.5546875" style="245" customWidth="1"/>
    <col min="15876" max="15876" width="4.6640625" style="245" customWidth="1"/>
    <col min="15877" max="15877" width="4.5546875" style="245" customWidth="1"/>
    <col min="15878" max="15880" width="4.6640625" style="245" customWidth="1"/>
    <col min="15881" max="15881" width="4.5546875" style="245" customWidth="1"/>
    <col min="15882" max="15882" width="4.6640625" style="245" customWidth="1"/>
    <col min="15883" max="15883" width="4.5546875" style="245" customWidth="1"/>
    <col min="15884" max="15884" width="4.6640625" style="245" customWidth="1"/>
    <col min="15885" max="15885" width="4.88671875" style="245" bestFit="1" customWidth="1"/>
    <col min="15886" max="15886" width="4.33203125" style="245" customWidth="1"/>
    <col min="15887" max="15888" width="4.6640625" style="245" customWidth="1"/>
    <col min="15889" max="15889" width="4.33203125" style="245" customWidth="1"/>
    <col min="15890" max="15891" width="4.5546875" style="245" customWidth="1"/>
    <col min="15892" max="15892" width="4.44140625" style="245" customWidth="1"/>
    <col min="15893" max="15894" width="4.6640625" style="245" customWidth="1"/>
    <col min="15895" max="15895" width="4.33203125" style="245" bestFit="1" customWidth="1"/>
    <col min="15896" max="15899" width="4.6640625" style="245" customWidth="1"/>
    <col min="15900" max="15900" width="4.88671875" style="245" customWidth="1"/>
    <col min="15901" max="15901" width="4.44140625" style="245" customWidth="1"/>
    <col min="15902" max="15902" width="4.88671875" style="245" customWidth="1"/>
    <col min="15903" max="15903" width="5.33203125" style="245" customWidth="1"/>
    <col min="15904" max="15904" width="5" style="245" customWidth="1"/>
    <col min="15905" max="15905" width="6.6640625" style="245" customWidth="1"/>
    <col min="15906" max="16125" width="9.109375" style="245"/>
    <col min="16126" max="16126" width="3.44140625" style="245" customWidth="1"/>
    <col min="16127" max="16127" width="38.33203125" style="245" customWidth="1"/>
    <col min="16128" max="16128" width="4.109375" style="245" customWidth="1"/>
    <col min="16129" max="16129" width="4.44140625" style="245" customWidth="1"/>
    <col min="16130" max="16130" width="4.33203125" style="245" customWidth="1"/>
    <col min="16131" max="16131" width="4.5546875" style="245" customWidth="1"/>
    <col min="16132" max="16132" width="4.6640625" style="245" customWidth="1"/>
    <col min="16133" max="16133" width="4.5546875" style="245" customWidth="1"/>
    <col min="16134" max="16136" width="4.6640625" style="245" customWidth="1"/>
    <col min="16137" max="16137" width="4.5546875" style="245" customWidth="1"/>
    <col min="16138" max="16138" width="4.6640625" style="245" customWidth="1"/>
    <col min="16139" max="16139" width="4.5546875" style="245" customWidth="1"/>
    <col min="16140" max="16140" width="4.6640625" style="245" customWidth="1"/>
    <col min="16141" max="16141" width="4.88671875" style="245" bestFit="1" customWidth="1"/>
    <col min="16142" max="16142" width="4.33203125" style="245" customWidth="1"/>
    <col min="16143" max="16144" width="4.6640625" style="245" customWidth="1"/>
    <col min="16145" max="16145" width="4.33203125" style="245" customWidth="1"/>
    <col min="16146" max="16147" width="4.5546875" style="245" customWidth="1"/>
    <col min="16148" max="16148" width="4.44140625" style="245" customWidth="1"/>
    <col min="16149" max="16150" width="4.6640625" style="245" customWidth="1"/>
    <col min="16151" max="16151" width="4.33203125" style="245" bestFit="1" customWidth="1"/>
    <col min="16152" max="16155" width="4.6640625" style="245" customWidth="1"/>
    <col min="16156" max="16156" width="4.88671875" style="245" customWidth="1"/>
    <col min="16157" max="16157" width="4.44140625" style="245" customWidth="1"/>
    <col min="16158" max="16158" width="4.88671875" style="245" customWidth="1"/>
    <col min="16159" max="16159" width="5.33203125" style="245" customWidth="1"/>
    <col min="16160" max="16160" width="5" style="245" customWidth="1"/>
    <col min="16161" max="16161" width="6.6640625" style="245" customWidth="1"/>
    <col min="16162" max="16384" width="9.109375" style="245"/>
  </cols>
  <sheetData>
    <row r="1" spans="1:35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</row>
    <row r="2" spans="1:35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</row>
    <row r="3" spans="1:35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</row>
    <row r="4" spans="1:35" ht="15.6" x14ac:dyDescent="0.3">
      <c r="A4" s="519" t="s">
        <v>28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/>
      <c r="AE4" s="248"/>
      <c r="AF4" s="248"/>
    </row>
    <row r="5" spans="1:35" ht="15.6" x14ac:dyDescent="0.3">
      <c r="A5" s="519" t="s">
        <v>369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/>
      <c r="AE5" s="248"/>
      <c r="AF5" s="248"/>
    </row>
    <row r="6" spans="1:35" ht="15.6" x14ac:dyDescent="0.3">
      <c r="A6" s="249" t="s">
        <v>370</v>
      </c>
      <c r="B6" s="249"/>
      <c r="C6" s="247"/>
      <c r="D6" s="247"/>
      <c r="E6" s="247"/>
      <c r="F6" s="247"/>
      <c r="G6" s="247"/>
      <c r="H6" s="247"/>
      <c r="I6" s="247"/>
      <c r="J6" s="247"/>
      <c r="K6" s="247"/>
      <c r="L6" s="249"/>
      <c r="M6" s="249"/>
      <c r="N6" s="249"/>
      <c r="O6" s="249"/>
      <c r="P6" s="249"/>
      <c r="Q6" s="249"/>
      <c r="R6" s="249"/>
      <c r="S6" s="247"/>
      <c r="T6" s="247"/>
      <c r="U6" s="247"/>
      <c r="V6" s="247"/>
      <c r="W6" s="247"/>
      <c r="X6" s="247"/>
      <c r="Y6" s="247"/>
      <c r="Z6" s="247"/>
      <c r="AA6" s="249"/>
      <c r="AB6" s="249"/>
      <c r="AC6" s="249"/>
      <c r="AD6" s="248"/>
      <c r="AE6" s="248"/>
      <c r="AF6" s="248"/>
    </row>
    <row r="7" spans="1:35" x14ac:dyDescent="0.25">
      <c r="A7" s="247"/>
      <c r="B7" s="250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248"/>
      <c r="AF7" s="248"/>
    </row>
    <row r="8" spans="1:35" s="251" customFormat="1" ht="64.2" customHeight="1" x14ac:dyDescent="0.3">
      <c r="A8" s="520" t="s">
        <v>3</v>
      </c>
      <c r="B8" s="522" t="s">
        <v>4</v>
      </c>
      <c r="C8" s="561" t="s">
        <v>371</v>
      </c>
      <c r="D8" s="561"/>
      <c r="E8" s="561"/>
      <c r="F8" s="561" t="s">
        <v>372</v>
      </c>
      <c r="G8" s="561"/>
      <c r="H8" s="561"/>
      <c r="I8" s="525" t="s">
        <v>373</v>
      </c>
      <c r="J8" s="525"/>
      <c r="K8" s="525"/>
      <c r="L8" s="525" t="s">
        <v>374</v>
      </c>
      <c r="M8" s="525"/>
      <c r="N8" s="525"/>
      <c r="O8" s="525" t="s">
        <v>375</v>
      </c>
      <c r="P8" s="525"/>
      <c r="Q8" s="525"/>
      <c r="R8" s="525" t="s">
        <v>376</v>
      </c>
      <c r="S8" s="525"/>
      <c r="T8" s="525"/>
      <c r="U8" s="525" t="s">
        <v>377</v>
      </c>
      <c r="V8" s="525"/>
      <c r="W8" s="525"/>
      <c r="X8" s="525" t="s">
        <v>378</v>
      </c>
      <c r="Y8" s="525"/>
      <c r="Z8" s="525"/>
      <c r="AA8" s="525" t="s">
        <v>379</v>
      </c>
      <c r="AB8" s="525"/>
      <c r="AC8" s="525"/>
      <c r="AD8" s="530" t="s">
        <v>5</v>
      </c>
      <c r="AE8" s="531"/>
      <c r="AF8" s="532"/>
      <c r="AG8" s="529"/>
      <c r="AH8" s="529"/>
      <c r="AI8" s="529"/>
    </row>
    <row r="9" spans="1:35" s="251" customFormat="1" ht="25.95" customHeight="1" x14ac:dyDescent="0.3">
      <c r="A9" s="521"/>
      <c r="B9" s="523"/>
      <c r="C9" s="561" t="s">
        <v>380</v>
      </c>
      <c r="D9" s="561"/>
      <c r="E9" s="561"/>
      <c r="F9" s="544" t="s">
        <v>331</v>
      </c>
      <c r="G9" s="545"/>
      <c r="H9" s="546"/>
      <c r="I9" s="538" t="s">
        <v>381</v>
      </c>
      <c r="J9" s="539"/>
      <c r="K9" s="540"/>
      <c r="L9" s="525" t="s">
        <v>353</v>
      </c>
      <c r="M9" s="525"/>
      <c r="N9" s="525"/>
      <c r="O9" s="538" t="s">
        <v>382</v>
      </c>
      <c r="P9" s="539"/>
      <c r="Q9" s="540"/>
      <c r="R9" s="538" t="s">
        <v>353</v>
      </c>
      <c r="S9" s="539"/>
      <c r="T9" s="540"/>
      <c r="U9" s="538" t="s">
        <v>353</v>
      </c>
      <c r="V9" s="539"/>
      <c r="W9" s="540"/>
      <c r="X9" s="538" t="s">
        <v>382</v>
      </c>
      <c r="Y9" s="539"/>
      <c r="Z9" s="540"/>
      <c r="AA9" s="538" t="s">
        <v>381</v>
      </c>
      <c r="AB9" s="539"/>
      <c r="AC9" s="540"/>
      <c r="AD9" s="533"/>
      <c r="AE9" s="534"/>
      <c r="AF9" s="535"/>
      <c r="AG9" s="529"/>
      <c r="AH9" s="529"/>
      <c r="AI9" s="529"/>
    </row>
    <row r="10" spans="1:35" s="251" customFormat="1" ht="63" customHeight="1" x14ac:dyDescent="0.3">
      <c r="A10" s="252"/>
      <c r="B10" s="252"/>
      <c r="C10" s="252" t="s">
        <v>18</v>
      </c>
      <c r="D10" s="252" t="s">
        <v>383</v>
      </c>
      <c r="E10" s="252" t="s">
        <v>8</v>
      </c>
      <c r="F10" s="252" t="s">
        <v>18</v>
      </c>
      <c r="G10" s="252" t="s">
        <v>383</v>
      </c>
      <c r="H10" s="252" t="s">
        <v>8</v>
      </c>
      <c r="I10" s="252" t="s">
        <v>25</v>
      </c>
      <c r="J10" s="252" t="s">
        <v>14</v>
      </c>
      <c r="K10" s="252" t="s">
        <v>8</v>
      </c>
      <c r="L10" s="252" t="s">
        <v>25</v>
      </c>
      <c r="M10" s="252" t="s">
        <v>14</v>
      </c>
      <c r="N10" s="252" t="s">
        <v>8</v>
      </c>
      <c r="O10" s="252" t="s">
        <v>18</v>
      </c>
      <c r="P10" s="252" t="s">
        <v>383</v>
      </c>
      <c r="Q10" s="252" t="s">
        <v>8</v>
      </c>
      <c r="R10" s="252" t="s">
        <v>6</v>
      </c>
      <c r="S10" s="252" t="s">
        <v>7</v>
      </c>
      <c r="T10" s="252" t="s">
        <v>9</v>
      </c>
      <c r="U10" s="252" t="s">
        <v>6</v>
      </c>
      <c r="V10" s="252" t="s">
        <v>7</v>
      </c>
      <c r="W10" s="252" t="s">
        <v>9</v>
      </c>
      <c r="X10" s="252" t="s">
        <v>23</v>
      </c>
      <c r="Y10" s="252" t="s">
        <v>7</v>
      </c>
      <c r="Z10" s="252" t="s">
        <v>9</v>
      </c>
      <c r="AA10" s="252" t="s">
        <v>6</v>
      </c>
      <c r="AB10" s="252" t="s">
        <v>7</v>
      </c>
      <c r="AC10" s="252" t="s">
        <v>9</v>
      </c>
      <c r="AD10" s="252" t="s">
        <v>23</v>
      </c>
      <c r="AE10" s="252" t="s">
        <v>20</v>
      </c>
      <c r="AF10" s="252" t="s">
        <v>9</v>
      </c>
    </row>
    <row r="11" spans="1:35" s="257" customFormat="1" ht="15.6" x14ac:dyDescent="0.25">
      <c r="A11" s="253">
        <v>1</v>
      </c>
      <c r="B11" s="41" t="s">
        <v>384</v>
      </c>
      <c r="C11" s="218">
        <v>20</v>
      </c>
      <c r="D11" s="218">
        <v>40</v>
      </c>
      <c r="E11" s="254">
        <v>85</v>
      </c>
      <c r="F11" s="218">
        <v>20</v>
      </c>
      <c r="G11" s="218">
        <v>45</v>
      </c>
      <c r="H11" s="164">
        <v>85</v>
      </c>
      <c r="I11" s="218"/>
      <c r="J11" s="218"/>
      <c r="K11" s="164">
        <v>85</v>
      </c>
      <c r="L11" s="218"/>
      <c r="M11" s="218"/>
      <c r="N11" s="164">
        <v>95</v>
      </c>
      <c r="O11" s="218">
        <v>20</v>
      </c>
      <c r="P11" s="218">
        <v>45</v>
      </c>
      <c r="Q11" s="164">
        <v>85</v>
      </c>
      <c r="R11" s="218">
        <v>5</v>
      </c>
      <c r="S11" s="237">
        <v>45</v>
      </c>
      <c r="T11" s="164">
        <v>70</v>
      </c>
      <c r="U11" s="218">
        <v>5</v>
      </c>
      <c r="V11" s="218">
        <v>45</v>
      </c>
      <c r="W11" s="164">
        <v>70</v>
      </c>
      <c r="X11" s="218">
        <v>20</v>
      </c>
      <c r="Y11" s="218">
        <v>45</v>
      </c>
      <c r="Z11" s="164">
        <v>70</v>
      </c>
      <c r="AA11" s="218">
        <v>20</v>
      </c>
      <c r="AB11" s="218">
        <v>40</v>
      </c>
      <c r="AC11" s="164">
        <v>70</v>
      </c>
      <c r="AD11" s="255">
        <f>ROUND((C11+F11+O11+R11+U11+X11+AA11)/7,1)</f>
        <v>15.7</v>
      </c>
      <c r="AE11" s="255">
        <f>ROUND((D11+G11+P11+S11+V11+Y11+AB11)/7,1)</f>
        <v>43.6</v>
      </c>
      <c r="AF11" s="255">
        <f>ROUND((E11+H11+K11+N11+Q11+T11+W11+Z11+AC11)/9,1)</f>
        <v>79.400000000000006</v>
      </c>
      <c r="AG11" s="256"/>
    </row>
    <row r="12" spans="1:35" s="257" customFormat="1" ht="15.6" x14ac:dyDescent="0.25">
      <c r="A12" s="253">
        <f>A11+1</f>
        <v>2</v>
      </c>
      <c r="B12" s="41" t="s">
        <v>385</v>
      </c>
      <c r="C12" s="218">
        <v>20</v>
      </c>
      <c r="D12" s="218">
        <v>40</v>
      </c>
      <c r="E12" s="254">
        <v>90</v>
      </c>
      <c r="F12" s="218">
        <v>20</v>
      </c>
      <c r="G12" s="218">
        <v>45</v>
      </c>
      <c r="H12" s="164">
        <v>80</v>
      </c>
      <c r="I12" s="218"/>
      <c r="J12" s="218"/>
      <c r="K12" s="164">
        <v>85</v>
      </c>
      <c r="L12" s="218"/>
      <c r="M12" s="218"/>
      <c r="N12" s="164">
        <v>90</v>
      </c>
      <c r="O12" s="218">
        <v>20</v>
      </c>
      <c r="P12" s="218">
        <v>45</v>
      </c>
      <c r="Q12" s="164">
        <v>95</v>
      </c>
      <c r="R12" s="218">
        <v>5</v>
      </c>
      <c r="S12" s="237">
        <v>45</v>
      </c>
      <c r="T12" s="164">
        <v>70</v>
      </c>
      <c r="U12" s="218">
        <v>5</v>
      </c>
      <c r="V12" s="218">
        <v>45</v>
      </c>
      <c r="W12" s="164">
        <v>70</v>
      </c>
      <c r="X12" s="218">
        <v>20</v>
      </c>
      <c r="Y12" s="218">
        <v>45</v>
      </c>
      <c r="Z12" s="164">
        <v>70</v>
      </c>
      <c r="AA12" s="218">
        <v>20</v>
      </c>
      <c r="AB12" s="218">
        <v>40</v>
      </c>
      <c r="AC12" s="164">
        <v>70</v>
      </c>
      <c r="AD12" s="255">
        <f t="shared" ref="AD12:AE19" si="0">ROUND((C12+F12+O12+R12+U12+X12+AA12)/7,1)</f>
        <v>15.7</v>
      </c>
      <c r="AE12" s="255">
        <f t="shared" si="0"/>
        <v>43.6</v>
      </c>
      <c r="AF12" s="255">
        <f t="shared" ref="AF12:AF19" si="1">ROUND((E12+H12+K12+N12+Q12+T12+W12+Z12+AC12)/9,1)</f>
        <v>80</v>
      </c>
      <c r="AG12" s="256"/>
    </row>
    <row r="13" spans="1:35" s="257" customFormat="1" ht="15.6" x14ac:dyDescent="0.25">
      <c r="A13" s="253">
        <f t="shared" ref="A13:A19" si="2">A12+1</f>
        <v>3</v>
      </c>
      <c r="B13" s="41" t="s">
        <v>386</v>
      </c>
      <c r="C13" s="218">
        <v>20</v>
      </c>
      <c r="D13" s="218">
        <v>40</v>
      </c>
      <c r="E13" s="254">
        <v>90</v>
      </c>
      <c r="F13" s="218">
        <v>20</v>
      </c>
      <c r="G13" s="218">
        <v>45</v>
      </c>
      <c r="H13" s="164">
        <v>75</v>
      </c>
      <c r="I13" s="218"/>
      <c r="J13" s="218"/>
      <c r="K13" s="164">
        <v>85</v>
      </c>
      <c r="L13" s="218"/>
      <c r="M13" s="218"/>
      <c r="N13" s="164">
        <v>95</v>
      </c>
      <c r="O13" s="218">
        <v>20</v>
      </c>
      <c r="P13" s="218">
        <v>45</v>
      </c>
      <c r="Q13" s="164">
        <v>70</v>
      </c>
      <c r="R13" s="218">
        <v>5</v>
      </c>
      <c r="S13" s="237">
        <v>40</v>
      </c>
      <c r="T13" s="164">
        <v>70</v>
      </c>
      <c r="U13" s="218">
        <v>5</v>
      </c>
      <c r="V13" s="218">
        <v>40</v>
      </c>
      <c r="W13" s="164">
        <v>70</v>
      </c>
      <c r="X13" s="218">
        <v>20</v>
      </c>
      <c r="Y13" s="218">
        <v>45</v>
      </c>
      <c r="Z13" s="164">
        <v>70</v>
      </c>
      <c r="AA13" s="218">
        <v>20</v>
      </c>
      <c r="AB13" s="218">
        <v>40</v>
      </c>
      <c r="AC13" s="164">
        <v>70</v>
      </c>
      <c r="AD13" s="255">
        <f t="shared" si="0"/>
        <v>15.7</v>
      </c>
      <c r="AE13" s="255">
        <f t="shared" si="0"/>
        <v>42.1</v>
      </c>
      <c r="AF13" s="255">
        <f t="shared" si="1"/>
        <v>77.2</v>
      </c>
      <c r="AG13" s="258"/>
    </row>
    <row r="14" spans="1:35" s="257" customFormat="1" ht="15.6" x14ac:dyDescent="0.25">
      <c r="A14" s="253">
        <f t="shared" si="2"/>
        <v>4</v>
      </c>
      <c r="B14" s="41" t="s">
        <v>387</v>
      </c>
      <c r="C14" s="218">
        <v>20</v>
      </c>
      <c r="D14" s="218">
        <v>40</v>
      </c>
      <c r="E14" s="254">
        <v>85</v>
      </c>
      <c r="F14" s="218">
        <v>20</v>
      </c>
      <c r="G14" s="218">
        <v>45</v>
      </c>
      <c r="H14" s="164">
        <v>80</v>
      </c>
      <c r="I14" s="218"/>
      <c r="J14" s="218"/>
      <c r="K14" s="164">
        <v>85</v>
      </c>
      <c r="L14" s="218"/>
      <c r="M14" s="218"/>
      <c r="N14" s="164">
        <v>90</v>
      </c>
      <c r="O14" s="218">
        <v>20</v>
      </c>
      <c r="P14" s="218">
        <v>45</v>
      </c>
      <c r="Q14" s="164">
        <v>65</v>
      </c>
      <c r="R14" s="218">
        <v>5</v>
      </c>
      <c r="S14" s="237">
        <v>15</v>
      </c>
      <c r="T14" s="164">
        <v>70</v>
      </c>
      <c r="U14" s="218">
        <v>5</v>
      </c>
      <c r="V14" s="218">
        <v>45</v>
      </c>
      <c r="W14" s="164">
        <v>70</v>
      </c>
      <c r="X14" s="218">
        <v>20</v>
      </c>
      <c r="Y14" s="218">
        <v>45</v>
      </c>
      <c r="Z14" s="164">
        <v>70</v>
      </c>
      <c r="AA14" s="218">
        <v>20</v>
      </c>
      <c r="AB14" s="218">
        <v>40</v>
      </c>
      <c r="AC14" s="164">
        <v>70</v>
      </c>
      <c r="AD14" s="255">
        <f t="shared" si="0"/>
        <v>15.7</v>
      </c>
      <c r="AE14" s="255">
        <f t="shared" si="0"/>
        <v>39.299999999999997</v>
      </c>
      <c r="AF14" s="255">
        <f t="shared" si="1"/>
        <v>76.099999999999994</v>
      </c>
      <c r="AG14" s="256"/>
    </row>
    <row r="15" spans="1:35" s="257" customFormat="1" ht="15.6" x14ac:dyDescent="0.25">
      <c r="A15" s="253">
        <f t="shared" si="2"/>
        <v>5</v>
      </c>
      <c r="B15" s="41" t="s">
        <v>388</v>
      </c>
      <c r="C15" s="218">
        <v>20</v>
      </c>
      <c r="D15" s="218">
        <v>40</v>
      </c>
      <c r="E15" s="254">
        <v>95</v>
      </c>
      <c r="F15" s="218">
        <v>20</v>
      </c>
      <c r="G15" s="218">
        <v>45</v>
      </c>
      <c r="H15" s="164">
        <v>75</v>
      </c>
      <c r="I15" s="218"/>
      <c r="J15" s="218"/>
      <c r="K15" s="164">
        <v>85</v>
      </c>
      <c r="L15" s="218"/>
      <c r="M15" s="218"/>
      <c r="N15" s="164">
        <v>95</v>
      </c>
      <c r="O15" s="218">
        <v>20</v>
      </c>
      <c r="P15" s="218">
        <v>45</v>
      </c>
      <c r="Q15" s="164">
        <v>95</v>
      </c>
      <c r="R15" s="218">
        <v>5</v>
      </c>
      <c r="S15" s="237">
        <v>40</v>
      </c>
      <c r="T15" s="164">
        <v>70</v>
      </c>
      <c r="U15" s="218">
        <v>5</v>
      </c>
      <c r="V15" s="218">
        <v>40</v>
      </c>
      <c r="W15" s="164">
        <v>70</v>
      </c>
      <c r="X15" s="218">
        <v>20</v>
      </c>
      <c r="Y15" s="218">
        <v>45</v>
      </c>
      <c r="Z15" s="164">
        <v>70</v>
      </c>
      <c r="AA15" s="218">
        <v>20</v>
      </c>
      <c r="AB15" s="218">
        <v>40</v>
      </c>
      <c r="AC15" s="164">
        <v>70</v>
      </c>
      <c r="AD15" s="255">
        <f t="shared" si="0"/>
        <v>15.7</v>
      </c>
      <c r="AE15" s="255">
        <f t="shared" si="0"/>
        <v>42.1</v>
      </c>
      <c r="AF15" s="255">
        <f t="shared" si="1"/>
        <v>80.599999999999994</v>
      </c>
      <c r="AG15" s="256"/>
    </row>
    <row r="16" spans="1:35" s="257" customFormat="1" ht="15.6" x14ac:dyDescent="0.25">
      <c r="A16" s="253">
        <f t="shared" si="2"/>
        <v>6</v>
      </c>
      <c r="B16" s="41" t="s">
        <v>389</v>
      </c>
      <c r="C16" s="218">
        <v>20</v>
      </c>
      <c r="D16" s="218">
        <v>40</v>
      </c>
      <c r="E16" s="254">
        <v>95</v>
      </c>
      <c r="F16" s="218">
        <v>20</v>
      </c>
      <c r="G16" s="218">
        <v>45</v>
      </c>
      <c r="H16" s="164">
        <v>75</v>
      </c>
      <c r="I16" s="218"/>
      <c r="J16" s="218"/>
      <c r="K16" s="164">
        <v>85</v>
      </c>
      <c r="L16" s="218"/>
      <c r="M16" s="218"/>
      <c r="N16" s="164">
        <v>90</v>
      </c>
      <c r="O16" s="218">
        <v>20</v>
      </c>
      <c r="P16" s="218">
        <v>45</v>
      </c>
      <c r="Q16" s="164">
        <v>85</v>
      </c>
      <c r="R16" s="218">
        <v>5</v>
      </c>
      <c r="S16" s="237">
        <v>40</v>
      </c>
      <c r="T16" s="164">
        <v>70</v>
      </c>
      <c r="U16" s="218">
        <v>5</v>
      </c>
      <c r="V16" s="218">
        <v>40</v>
      </c>
      <c r="W16" s="164">
        <v>70</v>
      </c>
      <c r="X16" s="218">
        <v>20</v>
      </c>
      <c r="Y16" s="218">
        <v>45</v>
      </c>
      <c r="Z16" s="164">
        <v>70</v>
      </c>
      <c r="AA16" s="218">
        <v>20</v>
      </c>
      <c r="AB16" s="218">
        <v>40</v>
      </c>
      <c r="AC16" s="164">
        <v>70</v>
      </c>
      <c r="AD16" s="255">
        <f t="shared" si="0"/>
        <v>15.7</v>
      </c>
      <c r="AE16" s="255">
        <f t="shared" si="0"/>
        <v>42.1</v>
      </c>
      <c r="AF16" s="255">
        <f t="shared" si="1"/>
        <v>78.900000000000006</v>
      </c>
      <c r="AG16" s="256"/>
    </row>
    <row r="17" spans="1:33" s="257" customFormat="1" ht="15.6" x14ac:dyDescent="0.25">
      <c r="A17" s="253">
        <f t="shared" si="2"/>
        <v>7</v>
      </c>
      <c r="B17" s="41" t="s">
        <v>390</v>
      </c>
      <c r="C17" s="218">
        <v>20</v>
      </c>
      <c r="D17" s="218">
        <v>40</v>
      </c>
      <c r="E17" s="254">
        <v>85</v>
      </c>
      <c r="F17" s="218">
        <v>20</v>
      </c>
      <c r="G17" s="218">
        <v>45</v>
      </c>
      <c r="H17" s="164">
        <v>85</v>
      </c>
      <c r="I17" s="218"/>
      <c r="J17" s="218"/>
      <c r="K17" s="164">
        <v>85</v>
      </c>
      <c r="L17" s="218"/>
      <c r="M17" s="218"/>
      <c r="N17" s="164">
        <v>90</v>
      </c>
      <c r="O17" s="218">
        <v>20</v>
      </c>
      <c r="P17" s="218">
        <v>45</v>
      </c>
      <c r="Q17" s="164">
        <v>85</v>
      </c>
      <c r="R17" s="218">
        <v>5</v>
      </c>
      <c r="S17" s="237">
        <v>40</v>
      </c>
      <c r="T17" s="164">
        <v>70</v>
      </c>
      <c r="U17" s="218">
        <v>5</v>
      </c>
      <c r="V17" s="218">
        <v>40</v>
      </c>
      <c r="W17" s="164">
        <v>70</v>
      </c>
      <c r="X17" s="218">
        <v>20</v>
      </c>
      <c r="Y17" s="218">
        <v>45</v>
      </c>
      <c r="Z17" s="164">
        <v>70</v>
      </c>
      <c r="AA17" s="218">
        <v>20</v>
      </c>
      <c r="AB17" s="218">
        <v>40</v>
      </c>
      <c r="AC17" s="164">
        <v>70</v>
      </c>
      <c r="AD17" s="255">
        <f t="shared" si="0"/>
        <v>15.7</v>
      </c>
      <c r="AE17" s="255">
        <f t="shared" si="0"/>
        <v>42.1</v>
      </c>
      <c r="AF17" s="255">
        <f t="shared" si="1"/>
        <v>78.900000000000006</v>
      </c>
      <c r="AG17" s="256"/>
    </row>
    <row r="18" spans="1:33" s="257" customFormat="1" ht="15.6" x14ac:dyDescent="0.25">
      <c r="A18" s="253">
        <f t="shared" si="2"/>
        <v>8</v>
      </c>
      <c r="B18" s="41" t="s">
        <v>391</v>
      </c>
      <c r="C18" s="218">
        <v>20</v>
      </c>
      <c r="D18" s="218">
        <v>40</v>
      </c>
      <c r="E18" s="254">
        <v>80</v>
      </c>
      <c r="F18" s="218">
        <v>20</v>
      </c>
      <c r="G18" s="218">
        <v>45</v>
      </c>
      <c r="H18" s="164">
        <v>75</v>
      </c>
      <c r="I18" s="218"/>
      <c r="J18" s="218"/>
      <c r="K18" s="164">
        <v>85</v>
      </c>
      <c r="L18" s="218"/>
      <c r="M18" s="218"/>
      <c r="N18" s="164">
        <v>90</v>
      </c>
      <c r="O18" s="218">
        <v>20</v>
      </c>
      <c r="P18" s="218">
        <v>45</v>
      </c>
      <c r="Q18" s="164">
        <v>65</v>
      </c>
      <c r="R18" s="218">
        <v>5</v>
      </c>
      <c r="S18" s="237">
        <v>15</v>
      </c>
      <c r="T18" s="164">
        <v>70</v>
      </c>
      <c r="U18" s="218">
        <v>5</v>
      </c>
      <c r="V18" s="218">
        <v>15</v>
      </c>
      <c r="W18" s="164">
        <v>70</v>
      </c>
      <c r="X18" s="218">
        <v>20</v>
      </c>
      <c r="Y18" s="218">
        <v>45</v>
      </c>
      <c r="Z18" s="164">
        <v>70</v>
      </c>
      <c r="AA18" s="218">
        <v>20</v>
      </c>
      <c r="AB18" s="218">
        <v>40</v>
      </c>
      <c r="AC18" s="164">
        <v>70</v>
      </c>
      <c r="AD18" s="255">
        <f t="shared" si="0"/>
        <v>15.7</v>
      </c>
      <c r="AE18" s="255">
        <f t="shared" si="0"/>
        <v>35</v>
      </c>
      <c r="AF18" s="255">
        <f t="shared" si="1"/>
        <v>75</v>
      </c>
      <c r="AG18" s="256"/>
    </row>
    <row r="19" spans="1:33" s="257" customFormat="1" ht="15.6" x14ac:dyDescent="0.25">
      <c r="A19" s="253">
        <f t="shared" si="2"/>
        <v>9</v>
      </c>
      <c r="B19" s="259" t="s">
        <v>392</v>
      </c>
      <c r="C19" s="218">
        <v>20</v>
      </c>
      <c r="D19" s="218">
        <v>40</v>
      </c>
      <c r="E19" s="254">
        <v>85</v>
      </c>
      <c r="F19" s="218">
        <v>20</v>
      </c>
      <c r="G19" s="218">
        <v>45</v>
      </c>
      <c r="H19" s="164">
        <v>80</v>
      </c>
      <c r="I19" s="218"/>
      <c r="J19" s="218"/>
      <c r="K19" s="164">
        <v>85</v>
      </c>
      <c r="L19" s="218"/>
      <c r="M19" s="218"/>
      <c r="N19" s="164">
        <v>85</v>
      </c>
      <c r="O19" s="218">
        <v>20</v>
      </c>
      <c r="P19" s="218">
        <v>45</v>
      </c>
      <c r="Q19" s="164">
        <v>85</v>
      </c>
      <c r="R19" s="218">
        <v>5</v>
      </c>
      <c r="S19" s="237">
        <v>40</v>
      </c>
      <c r="T19" s="164">
        <v>70</v>
      </c>
      <c r="U19" s="218">
        <v>5</v>
      </c>
      <c r="V19" s="218">
        <v>40</v>
      </c>
      <c r="W19" s="164">
        <v>70</v>
      </c>
      <c r="X19" s="218">
        <v>20</v>
      </c>
      <c r="Y19" s="218">
        <v>45</v>
      </c>
      <c r="Z19" s="164">
        <v>70</v>
      </c>
      <c r="AA19" s="218">
        <v>20</v>
      </c>
      <c r="AB19" s="218">
        <v>40</v>
      </c>
      <c r="AC19" s="164">
        <v>70</v>
      </c>
      <c r="AD19" s="255">
        <f t="shared" si="0"/>
        <v>15.7</v>
      </c>
      <c r="AE19" s="255">
        <f t="shared" si="0"/>
        <v>42.1</v>
      </c>
      <c r="AF19" s="255">
        <f t="shared" si="1"/>
        <v>77.8</v>
      </c>
      <c r="AG19" s="256"/>
    </row>
    <row r="20" spans="1:33" ht="40.200000000000003" customHeight="1" x14ac:dyDescent="0.25">
      <c r="A20" s="574" t="s">
        <v>10</v>
      </c>
      <c r="B20" s="575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53"/>
      <c r="Y20" s="260"/>
      <c r="Z20" s="260"/>
      <c r="AA20" s="260"/>
      <c r="AB20" s="260"/>
      <c r="AC20" s="260"/>
      <c r="AD20" s="261"/>
      <c r="AE20" s="261"/>
      <c r="AF20" s="261"/>
    </row>
    <row r="21" spans="1:33" x14ac:dyDescent="0.25">
      <c r="A21" s="247"/>
      <c r="B21" s="25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8"/>
      <c r="AE21" s="248"/>
      <c r="AF21" s="248"/>
    </row>
    <row r="22" spans="1:33" x14ac:dyDescent="0.25">
      <c r="A22" s="247"/>
      <c r="B22" s="250" t="s">
        <v>11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  <c r="AE22" s="248"/>
      <c r="AF22" s="248"/>
    </row>
    <row r="23" spans="1:33" x14ac:dyDescent="0.25">
      <c r="A23" s="247"/>
      <c r="B23" s="250"/>
      <c r="C23" s="247"/>
      <c r="D23" s="247"/>
      <c r="E23" s="247"/>
      <c r="F23" s="247"/>
      <c r="H23" s="247" t="s">
        <v>12</v>
      </c>
      <c r="I23" s="247"/>
      <c r="J23" s="247"/>
      <c r="K23" s="247"/>
      <c r="L23" s="247"/>
      <c r="M23" s="247"/>
      <c r="N23" s="247"/>
      <c r="O23" s="247"/>
      <c r="P23" s="247" t="s">
        <v>13</v>
      </c>
      <c r="Q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/>
      <c r="AE23" s="248"/>
      <c r="AF23" s="248"/>
    </row>
  </sheetData>
  <protectedRanges>
    <protectedRange sqref="B11 B13:B16" name="Диапазон1"/>
    <protectedRange sqref="B12 B17:B19" name="Диапазон1_1"/>
  </protectedRanges>
  <mergeCells count="29">
    <mergeCell ref="AG9:AI9"/>
    <mergeCell ref="A20:B20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R3"/>
    <mergeCell ref="A4:R4"/>
    <mergeCell ref="A5:R5"/>
    <mergeCell ref="A8:A9"/>
    <mergeCell ref="B8:B9"/>
    <mergeCell ref="C8:E8"/>
    <mergeCell ref="F8:H8"/>
    <mergeCell ref="I8:K8"/>
    <mergeCell ref="AA9:AC9"/>
  </mergeCells>
  <pageMargins left="0.24" right="0.2" top="0.33" bottom="0.31" header="0.3" footer="0.3"/>
  <pageSetup paperSize="9" scale="69" orientation="landscape" verticalDpi="0" r:id="rId1"/>
  <colBreaks count="1" manualBreakCount="1">
    <brk id="3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view="pageBreakPreview" topLeftCell="A11" zoomScale="77" zoomScaleNormal="90" zoomScaleSheetLayoutView="77" workbookViewId="0">
      <selection activeCell="AJ33" sqref="AJ33:AJ35"/>
    </sheetView>
  </sheetViews>
  <sheetFormatPr defaultRowHeight="13.2" x14ac:dyDescent="0.25"/>
  <cols>
    <col min="1" max="1" width="3.44140625" style="244" customWidth="1"/>
    <col min="2" max="2" width="35.5546875" style="245" customWidth="1"/>
    <col min="3" max="3" width="4.6640625" style="244" customWidth="1"/>
    <col min="4" max="8" width="4.5546875" style="244" customWidth="1"/>
    <col min="9" max="11" width="4.6640625" style="244" customWidth="1"/>
    <col min="12" max="12" width="5" style="244" customWidth="1"/>
    <col min="13" max="13" width="4.5546875" style="244" customWidth="1"/>
    <col min="14" max="14" width="4.33203125" style="244" customWidth="1"/>
    <col min="15" max="17" width="4.6640625" style="244" customWidth="1"/>
    <col min="18" max="18" width="5.109375" style="247" customWidth="1"/>
    <col min="19" max="19" width="4.6640625" style="244" customWidth="1"/>
    <col min="20" max="20" width="4.44140625" style="244" customWidth="1"/>
    <col min="21" max="21" width="4.5546875" style="244" customWidth="1"/>
    <col min="22" max="22" width="4.6640625" style="244" customWidth="1"/>
    <col min="23" max="23" width="4.33203125" style="244" customWidth="1"/>
    <col min="24" max="25" width="4.6640625" style="244" customWidth="1"/>
    <col min="26" max="26" width="5.44140625" style="244" customWidth="1"/>
    <col min="27" max="28" width="4.5546875" style="244" customWidth="1"/>
    <col min="29" max="29" width="4.44140625" style="244" customWidth="1"/>
    <col min="30" max="30" width="4.6640625" style="244" customWidth="1"/>
    <col min="31" max="32" width="4.5546875" style="244" customWidth="1"/>
    <col min="33" max="33" width="5.6640625" style="246" customWidth="1"/>
    <col min="34" max="34" width="6.33203125" style="246" customWidth="1"/>
    <col min="35" max="35" width="7.33203125" style="246" customWidth="1"/>
    <col min="36" max="36" width="6.109375" style="245" customWidth="1"/>
    <col min="37" max="256" width="8.88671875" style="245"/>
    <col min="257" max="257" width="3.44140625" style="245" customWidth="1"/>
    <col min="258" max="258" width="36.109375" style="245" customWidth="1"/>
    <col min="259" max="259" width="4.6640625" style="245" customWidth="1"/>
    <col min="260" max="265" width="4.5546875" style="245" customWidth="1"/>
    <col min="266" max="266" width="4.6640625" style="245" customWidth="1"/>
    <col min="267" max="267" width="4.33203125" style="245" customWidth="1"/>
    <col min="268" max="271" width="4.6640625" style="245" customWidth="1"/>
    <col min="272" max="272" width="4.5546875" style="245" customWidth="1"/>
    <col min="273" max="273" width="4.33203125" style="245" customWidth="1"/>
    <col min="274" max="278" width="4.6640625" style="245" customWidth="1"/>
    <col min="279" max="279" width="4.44140625" style="245" customWidth="1"/>
    <col min="280" max="281" width="4.6640625" style="245" customWidth="1"/>
    <col min="282" max="282" width="4.44140625" style="245" customWidth="1"/>
    <col min="283" max="284" width="4.5546875" style="245" customWidth="1"/>
    <col min="285" max="285" width="4.44140625" style="245" customWidth="1"/>
    <col min="286" max="286" width="4.5546875" style="245" customWidth="1"/>
    <col min="287" max="287" width="4.6640625" style="245" customWidth="1"/>
    <col min="288" max="288" width="4.5546875" style="245" customWidth="1"/>
    <col min="289" max="289" width="5.6640625" style="245" customWidth="1"/>
    <col min="290" max="290" width="6.33203125" style="245" customWidth="1"/>
    <col min="291" max="291" width="6.44140625" style="245" customWidth="1"/>
    <col min="292" max="292" width="6.109375" style="245" customWidth="1"/>
    <col min="293" max="512" width="8.88671875" style="245"/>
    <col min="513" max="513" width="3.44140625" style="245" customWidth="1"/>
    <col min="514" max="514" width="36.109375" style="245" customWidth="1"/>
    <col min="515" max="515" width="4.6640625" style="245" customWidth="1"/>
    <col min="516" max="521" width="4.5546875" style="245" customWidth="1"/>
    <col min="522" max="522" width="4.6640625" style="245" customWidth="1"/>
    <col min="523" max="523" width="4.33203125" style="245" customWidth="1"/>
    <col min="524" max="527" width="4.6640625" style="245" customWidth="1"/>
    <col min="528" max="528" width="4.5546875" style="245" customWidth="1"/>
    <col min="529" max="529" width="4.33203125" style="245" customWidth="1"/>
    <col min="530" max="534" width="4.6640625" style="245" customWidth="1"/>
    <col min="535" max="535" width="4.44140625" style="245" customWidth="1"/>
    <col min="536" max="537" width="4.6640625" style="245" customWidth="1"/>
    <col min="538" max="538" width="4.44140625" style="245" customWidth="1"/>
    <col min="539" max="540" width="4.5546875" style="245" customWidth="1"/>
    <col min="541" max="541" width="4.44140625" style="245" customWidth="1"/>
    <col min="542" max="542" width="4.5546875" style="245" customWidth="1"/>
    <col min="543" max="543" width="4.6640625" style="245" customWidth="1"/>
    <col min="544" max="544" width="4.5546875" style="245" customWidth="1"/>
    <col min="545" max="545" width="5.6640625" style="245" customWidth="1"/>
    <col min="546" max="546" width="6.33203125" style="245" customWidth="1"/>
    <col min="547" max="547" width="6.44140625" style="245" customWidth="1"/>
    <col min="548" max="548" width="6.109375" style="245" customWidth="1"/>
    <col min="549" max="768" width="8.88671875" style="245"/>
    <col min="769" max="769" width="3.44140625" style="245" customWidth="1"/>
    <col min="770" max="770" width="36.109375" style="245" customWidth="1"/>
    <col min="771" max="771" width="4.6640625" style="245" customWidth="1"/>
    <col min="772" max="777" width="4.5546875" style="245" customWidth="1"/>
    <col min="778" max="778" width="4.6640625" style="245" customWidth="1"/>
    <col min="779" max="779" width="4.33203125" style="245" customWidth="1"/>
    <col min="780" max="783" width="4.6640625" style="245" customWidth="1"/>
    <col min="784" max="784" width="4.5546875" style="245" customWidth="1"/>
    <col min="785" max="785" width="4.33203125" style="245" customWidth="1"/>
    <col min="786" max="790" width="4.6640625" style="245" customWidth="1"/>
    <col min="791" max="791" width="4.44140625" style="245" customWidth="1"/>
    <col min="792" max="793" width="4.6640625" style="245" customWidth="1"/>
    <col min="794" max="794" width="4.44140625" style="245" customWidth="1"/>
    <col min="795" max="796" width="4.5546875" style="245" customWidth="1"/>
    <col min="797" max="797" width="4.44140625" style="245" customWidth="1"/>
    <col min="798" max="798" width="4.5546875" style="245" customWidth="1"/>
    <col min="799" max="799" width="4.6640625" style="245" customWidth="1"/>
    <col min="800" max="800" width="4.5546875" style="245" customWidth="1"/>
    <col min="801" max="801" width="5.6640625" style="245" customWidth="1"/>
    <col min="802" max="802" width="6.33203125" style="245" customWidth="1"/>
    <col min="803" max="803" width="6.44140625" style="245" customWidth="1"/>
    <col min="804" max="804" width="6.109375" style="245" customWidth="1"/>
    <col min="805" max="1024" width="8.88671875" style="245"/>
    <col min="1025" max="1025" width="3.44140625" style="245" customWidth="1"/>
    <col min="1026" max="1026" width="36.109375" style="245" customWidth="1"/>
    <col min="1027" max="1027" width="4.6640625" style="245" customWidth="1"/>
    <col min="1028" max="1033" width="4.5546875" style="245" customWidth="1"/>
    <col min="1034" max="1034" width="4.6640625" style="245" customWidth="1"/>
    <col min="1035" max="1035" width="4.33203125" style="245" customWidth="1"/>
    <col min="1036" max="1039" width="4.6640625" style="245" customWidth="1"/>
    <col min="1040" max="1040" width="4.5546875" style="245" customWidth="1"/>
    <col min="1041" max="1041" width="4.33203125" style="245" customWidth="1"/>
    <col min="1042" max="1046" width="4.6640625" style="245" customWidth="1"/>
    <col min="1047" max="1047" width="4.44140625" style="245" customWidth="1"/>
    <col min="1048" max="1049" width="4.6640625" style="245" customWidth="1"/>
    <col min="1050" max="1050" width="4.44140625" style="245" customWidth="1"/>
    <col min="1051" max="1052" width="4.5546875" style="245" customWidth="1"/>
    <col min="1053" max="1053" width="4.44140625" style="245" customWidth="1"/>
    <col min="1054" max="1054" width="4.5546875" style="245" customWidth="1"/>
    <col min="1055" max="1055" width="4.6640625" style="245" customWidth="1"/>
    <col min="1056" max="1056" width="4.5546875" style="245" customWidth="1"/>
    <col min="1057" max="1057" width="5.6640625" style="245" customWidth="1"/>
    <col min="1058" max="1058" width="6.33203125" style="245" customWidth="1"/>
    <col min="1059" max="1059" width="6.44140625" style="245" customWidth="1"/>
    <col min="1060" max="1060" width="6.109375" style="245" customWidth="1"/>
    <col min="1061" max="1280" width="8.88671875" style="245"/>
    <col min="1281" max="1281" width="3.44140625" style="245" customWidth="1"/>
    <col min="1282" max="1282" width="36.109375" style="245" customWidth="1"/>
    <col min="1283" max="1283" width="4.6640625" style="245" customWidth="1"/>
    <col min="1284" max="1289" width="4.5546875" style="245" customWidth="1"/>
    <col min="1290" max="1290" width="4.6640625" style="245" customWidth="1"/>
    <col min="1291" max="1291" width="4.33203125" style="245" customWidth="1"/>
    <col min="1292" max="1295" width="4.6640625" style="245" customWidth="1"/>
    <col min="1296" max="1296" width="4.5546875" style="245" customWidth="1"/>
    <col min="1297" max="1297" width="4.33203125" style="245" customWidth="1"/>
    <col min="1298" max="1302" width="4.6640625" style="245" customWidth="1"/>
    <col min="1303" max="1303" width="4.44140625" style="245" customWidth="1"/>
    <col min="1304" max="1305" width="4.6640625" style="245" customWidth="1"/>
    <col min="1306" max="1306" width="4.44140625" style="245" customWidth="1"/>
    <col min="1307" max="1308" width="4.5546875" style="245" customWidth="1"/>
    <col min="1309" max="1309" width="4.44140625" style="245" customWidth="1"/>
    <col min="1310" max="1310" width="4.5546875" style="245" customWidth="1"/>
    <col min="1311" max="1311" width="4.6640625" style="245" customWidth="1"/>
    <col min="1312" max="1312" width="4.5546875" style="245" customWidth="1"/>
    <col min="1313" max="1313" width="5.6640625" style="245" customWidth="1"/>
    <col min="1314" max="1314" width="6.33203125" style="245" customWidth="1"/>
    <col min="1315" max="1315" width="6.44140625" style="245" customWidth="1"/>
    <col min="1316" max="1316" width="6.109375" style="245" customWidth="1"/>
    <col min="1317" max="1536" width="8.88671875" style="245"/>
    <col min="1537" max="1537" width="3.44140625" style="245" customWidth="1"/>
    <col min="1538" max="1538" width="36.109375" style="245" customWidth="1"/>
    <col min="1539" max="1539" width="4.6640625" style="245" customWidth="1"/>
    <col min="1540" max="1545" width="4.5546875" style="245" customWidth="1"/>
    <col min="1546" max="1546" width="4.6640625" style="245" customWidth="1"/>
    <col min="1547" max="1547" width="4.33203125" style="245" customWidth="1"/>
    <col min="1548" max="1551" width="4.6640625" style="245" customWidth="1"/>
    <col min="1552" max="1552" width="4.5546875" style="245" customWidth="1"/>
    <col min="1553" max="1553" width="4.33203125" style="245" customWidth="1"/>
    <col min="1554" max="1558" width="4.6640625" style="245" customWidth="1"/>
    <col min="1559" max="1559" width="4.44140625" style="245" customWidth="1"/>
    <col min="1560" max="1561" width="4.6640625" style="245" customWidth="1"/>
    <col min="1562" max="1562" width="4.44140625" style="245" customWidth="1"/>
    <col min="1563" max="1564" width="4.5546875" style="245" customWidth="1"/>
    <col min="1565" max="1565" width="4.44140625" style="245" customWidth="1"/>
    <col min="1566" max="1566" width="4.5546875" style="245" customWidth="1"/>
    <col min="1567" max="1567" width="4.6640625" style="245" customWidth="1"/>
    <col min="1568" max="1568" width="4.5546875" style="245" customWidth="1"/>
    <col min="1569" max="1569" width="5.6640625" style="245" customWidth="1"/>
    <col min="1570" max="1570" width="6.33203125" style="245" customWidth="1"/>
    <col min="1571" max="1571" width="6.44140625" style="245" customWidth="1"/>
    <col min="1572" max="1572" width="6.109375" style="245" customWidth="1"/>
    <col min="1573" max="1792" width="8.88671875" style="245"/>
    <col min="1793" max="1793" width="3.44140625" style="245" customWidth="1"/>
    <col min="1794" max="1794" width="36.109375" style="245" customWidth="1"/>
    <col min="1795" max="1795" width="4.6640625" style="245" customWidth="1"/>
    <col min="1796" max="1801" width="4.5546875" style="245" customWidth="1"/>
    <col min="1802" max="1802" width="4.6640625" style="245" customWidth="1"/>
    <col min="1803" max="1803" width="4.33203125" style="245" customWidth="1"/>
    <col min="1804" max="1807" width="4.6640625" style="245" customWidth="1"/>
    <col min="1808" max="1808" width="4.5546875" style="245" customWidth="1"/>
    <col min="1809" max="1809" width="4.33203125" style="245" customWidth="1"/>
    <col min="1810" max="1814" width="4.6640625" style="245" customWidth="1"/>
    <col min="1815" max="1815" width="4.44140625" style="245" customWidth="1"/>
    <col min="1816" max="1817" width="4.6640625" style="245" customWidth="1"/>
    <col min="1818" max="1818" width="4.44140625" style="245" customWidth="1"/>
    <col min="1819" max="1820" width="4.5546875" style="245" customWidth="1"/>
    <col min="1821" max="1821" width="4.44140625" style="245" customWidth="1"/>
    <col min="1822" max="1822" width="4.5546875" style="245" customWidth="1"/>
    <col min="1823" max="1823" width="4.6640625" style="245" customWidth="1"/>
    <col min="1824" max="1824" width="4.5546875" style="245" customWidth="1"/>
    <col min="1825" max="1825" width="5.6640625" style="245" customWidth="1"/>
    <col min="1826" max="1826" width="6.33203125" style="245" customWidth="1"/>
    <col min="1827" max="1827" width="6.44140625" style="245" customWidth="1"/>
    <col min="1828" max="1828" width="6.109375" style="245" customWidth="1"/>
    <col min="1829" max="2048" width="8.88671875" style="245"/>
    <col min="2049" max="2049" width="3.44140625" style="245" customWidth="1"/>
    <col min="2050" max="2050" width="36.109375" style="245" customWidth="1"/>
    <col min="2051" max="2051" width="4.6640625" style="245" customWidth="1"/>
    <col min="2052" max="2057" width="4.5546875" style="245" customWidth="1"/>
    <col min="2058" max="2058" width="4.6640625" style="245" customWidth="1"/>
    <col min="2059" max="2059" width="4.33203125" style="245" customWidth="1"/>
    <col min="2060" max="2063" width="4.6640625" style="245" customWidth="1"/>
    <col min="2064" max="2064" width="4.5546875" style="245" customWidth="1"/>
    <col min="2065" max="2065" width="4.33203125" style="245" customWidth="1"/>
    <col min="2066" max="2070" width="4.6640625" style="245" customWidth="1"/>
    <col min="2071" max="2071" width="4.44140625" style="245" customWidth="1"/>
    <col min="2072" max="2073" width="4.6640625" style="245" customWidth="1"/>
    <col min="2074" max="2074" width="4.44140625" style="245" customWidth="1"/>
    <col min="2075" max="2076" width="4.5546875" style="245" customWidth="1"/>
    <col min="2077" max="2077" width="4.44140625" style="245" customWidth="1"/>
    <col min="2078" max="2078" width="4.5546875" style="245" customWidth="1"/>
    <col min="2079" max="2079" width="4.6640625" style="245" customWidth="1"/>
    <col min="2080" max="2080" width="4.5546875" style="245" customWidth="1"/>
    <col min="2081" max="2081" width="5.6640625" style="245" customWidth="1"/>
    <col min="2082" max="2082" width="6.33203125" style="245" customWidth="1"/>
    <col min="2083" max="2083" width="6.44140625" style="245" customWidth="1"/>
    <col min="2084" max="2084" width="6.109375" style="245" customWidth="1"/>
    <col min="2085" max="2304" width="8.88671875" style="245"/>
    <col min="2305" max="2305" width="3.44140625" style="245" customWidth="1"/>
    <col min="2306" max="2306" width="36.109375" style="245" customWidth="1"/>
    <col min="2307" max="2307" width="4.6640625" style="245" customWidth="1"/>
    <col min="2308" max="2313" width="4.5546875" style="245" customWidth="1"/>
    <col min="2314" max="2314" width="4.6640625" style="245" customWidth="1"/>
    <col min="2315" max="2315" width="4.33203125" style="245" customWidth="1"/>
    <col min="2316" max="2319" width="4.6640625" style="245" customWidth="1"/>
    <col min="2320" max="2320" width="4.5546875" style="245" customWidth="1"/>
    <col min="2321" max="2321" width="4.33203125" style="245" customWidth="1"/>
    <col min="2322" max="2326" width="4.6640625" style="245" customWidth="1"/>
    <col min="2327" max="2327" width="4.44140625" style="245" customWidth="1"/>
    <col min="2328" max="2329" width="4.6640625" style="245" customWidth="1"/>
    <col min="2330" max="2330" width="4.44140625" style="245" customWidth="1"/>
    <col min="2331" max="2332" width="4.5546875" style="245" customWidth="1"/>
    <col min="2333" max="2333" width="4.44140625" style="245" customWidth="1"/>
    <col min="2334" max="2334" width="4.5546875" style="245" customWidth="1"/>
    <col min="2335" max="2335" width="4.6640625" style="245" customWidth="1"/>
    <col min="2336" max="2336" width="4.5546875" style="245" customWidth="1"/>
    <col min="2337" max="2337" width="5.6640625" style="245" customWidth="1"/>
    <col min="2338" max="2338" width="6.33203125" style="245" customWidth="1"/>
    <col min="2339" max="2339" width="6.44140625" style="245" customWidth="1"/>
    <col min="2340" max="2340" width="6.109375" style="245" customWidth="1"/>
    <col min="2341" max="2560" width="8.88671875" style="245"/>
    <col min="2561" max="2561" width="3.44140625" style="245" customWidth="1"/>
    <col min="2562" max="2562" width="36.109375" style="245" customWidth="1"/>
    <col min="2563" max="2563" width="4.6640625" style="245" customWidth="1"/>
    <col min="2564" max="2569" width="4.5546875" style="245" customWidth="1"/>
    <col min="2570" max="2570" width="4.6640625" style="245" customWidth="1"/>
    <col min="2571" max="2571" width="4.33203125" style="245" customWidth="1"/>
    <col min="2572" max="2575" width="4.6640625" style="245" customWidth="1"/>
    <col min="2576" max="2576" width="4.5546875" style="245" customWidth="1"/>
    <col min="2577" max="2577" width="4.33203125" style="245" customWidth="1"/>
    <col min="2578" max="2582" width="4.6640625" style="245" customWidth="1"/>
    <col min="2583" max="2583" width="4.44140625" style="245" customWidth="1"/>
    <col min="2584" max="2585" width="4.6640625" style="245" customWidth="1"/>
    <col min="2586" max="2586" width="4.44140625" style="245" customWidth="1"/>
    <col min="2587" max="2588" width="4.5546875" style="245" customWidth="1"/>
    <col min="2589" max="2589" width="4.44140625" style="245" customWidth="1"/>
    <col min="2590" max="2590" width="4.5546875" style="245" customWidth="1"/>
    <col min="2591" max="2591" width="4.6640625" style="245" customWidth="1"/>
    <col min="2592" max="2592" width="4.5546875" style="245" customWidth="1"/>
    <col min="2593" max="2593" width="5.6640625" style="245" customWidth="1"/>
    <col min="2594" max="2594" width="6.33203125" style="245" customWidth="1"/>
    <col min="2595" max="2595" width="6.44140625" style="245" customWidth="1"/>
    <col min="2596" max="2596" width="6.109375" style="245" customWidth="1"/>
    <col min="2597" max="2816" width="8.88671875" style="245"/>
    <col min="2817" max="2817" width="3.44140625" style="245" customWidth="1"/>
    <col min="2818" max="2818" width="36.109375" style="245" customWidth="1"/>
    <col min="2819" max="2819" width="4.6640625" style="245" customWidth="1"/>
    <col min="2820" max="2825" width="4.5546875" style="245" customWidth="1"/>
    <col min="2826" max="2826" width="4.6640625" style="245" customWidth="1"/>
    <col min="2827" max="2827" width="4.33203125" style="245" customWidth="1"/>
    <col min="2828" max="2831" width="4.6640625" style="245" customWidth="1"/>
    <col min="2832" max="2832" width="4.5546875" style="245" customWidth="1"/>
    <col min="2833" max="2833" width="4.33203125" style="245" customWidth="1"/>
    <col min="2834" max="2838" width="4.6640625" style="245" customWidth="1"/>
    <col min="2839" max="2839" width="4.44140625" style="245" customWidth="1"/>
    <col min="2840" max="2841" width="4.6640625" style="245" customWidth="1"/>
    <col min="2842" max="2842" width="4.44140625" style="245" customWidth="1"/>
    <col min="2843" max="2844" width="4.5546875" style="245" customWidth="1"/>
    <col min="2845" max="2845" width="4.44140625" style="245" customWidth="1"/>
    <col min="2846" max="2846" width="4.5546875" style="245" customWidth="1"/>
    <col min="2847" max="2847" width="4.6640625" style="245" customWidth="1"/>
    <col min="2848" max="2848" width="4.5546875" style="245" customWidth="1"/>
    <col min="2849" max="2849" width="5.6640625" style="245" customWidth="1"/>
    <col min="2850" max="2850" width="6.33203125" style="245" customWidth="1"/>
    <col min="2851" max="2851" width="6.44140625" style="245" customWidth="1"/>
    <col min="2852" max="2852" width="6.109375" style="245" customWidth="1"/>
    <col min="2853" max="3072" width="8.88671875" style="245"/>
    <col min="3073" max="3073" width="3.44140625" style="245" customWidth="1"/>
    <col min="3074" max="3074" width="36.109375" style="245" customWidth="1"/>
    <col min="3075" max="3075" width="4.6640625" style="245" customWidth="1"/>
    <col min="3076" max="3081" width="4.5546875" style="245" customWidth="1"/>
    <col min="3082" max="3082" width="4.6640625" style="245" customWidth="1"/>
    <col min="3083" max="3083" width="4.33203125" style="245" customWidth="1"/>
    <col min="3084" max="3087" width="4.6640625" style="245" customWidth="1"/>
    <col min="3088" max="3088" width="4.5546875" style="245" customWidth="1"/>
    <col min="3089" max="3089" width="4.33203125" style="245" customWidth="1"/>
    <col min="3090" max="3094" width="4.6640625" style="245" customWidth="1"/>
    <col min="3095" max="3095" width="4.44140625" style="245" customWidth="1"/>
    <col min="3096" max="3097" width="4.6640625" style="245" customWidth="1"/>
    <col min="3098" max="3098" width="4.44140625" style="245" customWidth="1"/>
    <col min="3099" max="3100" width="4.5546875" style="245" customWidth="1"/>
    <col min="3101" max="3101" width="4.44140625" style="245" customWidth="1"/>
    <col min="3102" max="3102" width="4.5546875" style="245" customWidth="1"/>
    <col min="3103" max="3103" width="4.6640625" style="245" customWidth="1"/>
    <col min="3104" max="3104" width="4.5546875" style="245" customWidth="1"/>
    <col min="3105" max="3105" width="5.6640625" style="245" customWidth="1"/>
    <col min="3106" max="3106" width="6.33203125" style="245" customWidth="1"/>
    <col min="3107" max="3107" width="6.44140625" style="245" customWidth="1"/>
    <col min="3108" max="3108" width="6.109375" style="245" customWidth="1"/>
    <col min="3109" max="3328" width="8.88671875" style="245"/>
    <col min="3329" max="3329" width="3.44140625" style="245" customWidth="1"/>
    <col min="3330" max="3330" width="36.109375" style="245" customWidth="1"/>
    <col min="3331" max="3331" width="4.6640625" style="245" customWidth="1"/>
    <col min="3332" max="3337" width="4.5546875" style="245" customWidth="1"/>
    <col min="3338" max="3338" width="4.6640625" style="245" customWidth="1"/>
    <col min="3339" max="3339" width="4.33203125" style="245" customWidth="1"/>
    <col min="3340" max="3343" width="4.6640625" style="245" customWidth="1"/>
    <col min="3344" max="3344" width="4.5546875" style="245" customWidth="1"/>
    <col min="3345" max="3345" width="4.33203125" style="245" customWidth="1"/>
    <col min="3346" max="3350" width="4.6640625" style="245" customWidth="1"/>
    <col min="3351" max="3351" width="4.44140625" style="245" customWidth="1"/>
    <col min="3352" max="3353" width="4.6640625" style="245" customWidth="1"/>
    <col min="3354" max="3354" width="4.44140625" style="245" customWidth="1"/>
    <col min="3355" max="3356" width="4.5546875" style="245" customWidth="1"/>
    <col min="3357" max="3357" width="4.44140625" style="245" customWidth="1"/>
    <col min="3358" max="3358" width="4.5546875" style="245" customWidth="1"/>
    <col min="3359" max="3359" width="4.6640625" style="245" customWidth="1"/>
    <col min="3360" max="3360" width="4.5546875" style="245" customWidth="1"/>
    <col min="3361" max="3361" width="5.6640625" style="245" customWidth="1"/>
    <col min="3362" max="3362" width="6.33203125" style="245" customWidth="1"/>
    <col min="3363" max="3363" width="6.44140625" style="245" customWidth="1"/>
    <col min="3364" max="3364" width="6.109375" style="245" customWidth="1"/>
    <col min="3365" max="3584" width="8.88671875" style="245"/>
    <col min="3585" max="3585" width="3.44140625" style="245" customWidth="1"/>
    <col min="3586" max="3586" width="36.109375" style="245" customWidth="1"/>
    <col min="3587" max="3587" width="4.6640625" style="245" customWidth="1"/>
    <col min="3588" max="3593" width="4.5546875" style="245" customWidth="1"/>
    <col min="3594" max="3594" width="4.6640625" style="245" customWidth="1"/>
    <col min="3595" max="3595" width="4.33203125" style="245" customWidth="1"/>
    <col min="3596" max="3599" width="4.6640625" style="245" customWidth="1"/>
    <col min="3600" max="3600" width="4.5546875" style="245" customWidth="1"/>
    <col min="3601" max="3601" width="4.33203125" style="245" customWidth="1"/>
    <col min="3602" max="3606" width="4.6640625" style="245" customWidth="1"/>
    <col min="3607" max="3607" width="4.44140625" style="245" customWidth="1"/>
    <col min="3608" max="3609" width="4.6640625" style="245" customWidth="1"/>
    <col min="3610" max="3610" width="4.44140625" style="245" customWidth="1"/>
    <col min="3611" max="3612" width="4.5546875" style="245" customWidth="1"/>
    <col min="3613" max="3613" width="4.44140625" style="245" customWidth="1"/>
    <col min="3614" max="3614" width="4.5546875" style="245" customWidth="1"/>
    <col min="3615" max="3615" width="4.6640625" style="245" customWidth="1"/>
    <col min="3616" max="3616" width="4.5546875" style="245" customWidth="1"/>
    <col min="3617" max="3617" width="5.6640625" style="245" customWidth="1"/>
    <col min="3618" max="3618" width="6.33203125" style="245" customWidth="1"/>
    <col min="3619" max="3619" width="6.44140625" style="245" customWidth="1"/>
    <col min="3620" max="3620" width="6.109375" style="245" customWidth="1"/>
    <col min="3621" max="3840" width="8.88671875" style="245"/>
    <col min="3841" max="3841" width="3.44140625" style="245" customWidth="1"/>
    <col min="3842" max="3842" width="36.109375" style="245" customWidth="1"/>
    <col min="3843" max="3843" width="4.6640625" style="245" customWidth="1"/>
    <col min="3844" max="3849" width="4.5546875" style="245" customWidth="1"/>
    <col min="3850" max="3850" width="4.6640625" style="245" customWidth="1"/>
    <col min="3851" max="3851" width="4.33203125" style="245" customWidth="1"/>
    <col min="3852" max="3855" width="4.6640625" style="245" customWidth="1"/>
    <col min="3856" max="3856" width="4.5546875" style="245" customWidth="1"/>
    <col min="3857" max="3857" width="4.33203125" style="245" customWidth="1"/>
    <col min="3858" max="3862" width="4.6640625" style="245" customWidth="1"/>
    <col min="3863" max="3863" width="4.44140625" style="245" customWidth="1"/>
    <col min="3864" max="3865" width="4.6640625" style="245" customWidth="1"/>
    <col min="3866" max="3866" width="4.44140625" style="245" customWidth="1"/>
    <col min="3867" max="3868" width="4.5546875" style="245" customWidth="1"/>
    <col min="3869" max="3869" width="4.44140625" style="245" customWidth="1"/>
    <col min="3870" max="3870" width="4.5546875" style="245" customWidth="1"/>
    <col min="3871" max="3871" width="4.6640625" style="245" customWidth="1"/>
    <col min="3872" max="3872" width="4.5546875" style="245" customWidth="1"/>
    <col min="3873" max="3873" width="5.6640625" style="245" customWidth="1"/>
    <col min="3874" max="3874" width="6.33203125" style="245" customWidth="1"/>
    <col min="3875" max="3875" width="6.44140625" style="245" customWidth="1"/>
    <col min="3876" max="3876" width="6.109375" style="245" customWidth="1"/>
    <col min="3877" max="4096" width="8.88671875" style="245"/>
    <col min="4097" max="4097" width="3.44140625" style="245" customWidth="1"/>
    <col min="4098" max="4098" width="36.109375" style="245" customWidth="1"/>
    <col min="4099" max="4099" width="4.6640625" style="245" customWidth="1"/>
    <col min="4100" max="4105" width="4.5546875" style="245" customWidth="1"/>
    <col min="4106" max="4106" width="4.6640625" style="245" customWidth="1"/>
    <col min="4107" max="4107" width="4.33203125" style="245" customWidth="1"/>
    <col min="4108" max="4111" width="4.6640625" style="245" customWidth="1"/>
    <col min="4112" max="4112" width="4.5546875" style="245" customWidth="1"/>
    <col min="4113" max="4113" width="4.33203125" style="245" customWidth="1"/>
    <col min="4114" max="4118" width="4.6640625" style="245" customWidth="1"/>
    <col min="4119" max="4119" width="4.44140625" style="245" customWidth="1"/>
    <col min="4120" max="4121" width="4.6640625" style="245" customWidth="1"/>
    <col min="4122" max="4122" width="4.44140625" style="245" customWidth="1"/>
    <col min="4123" max="4124" width="4.5546875" style="245" customWidth="1"/>
    <col min="4125" max="4125" width="4.44140625" style="245" customWidth="1"/>
    <col min="4126" max="4126" width="4.5546875" style="245" customWidth="1"/>
    <col min="4127" max="4127" width="4.6640625" style="245" customWidth="1"/>
    <col min="4128" max="4128" width="4.5546875" style="245" customWidth="1"/>
    <col min="4129" max="4129" width="5.6640625" style="245" customWidth="1"/>
    <col min="4130" max="4130" width="6.33203125" style="245" customWidth="1"/>
    <col min="4131" max="4131" width="6.44140625" style="245" customWidth="1"/>
    <col min="4132" max="4132" width="6.109375" style="245" customWidth="1"/>
    <col min="4133" max="4352" width="8.88671875" style="245"/>
    <col min="4353" max="4353" width="3.44140625" style="245" customWidth="1"/>
    <col min="4354" max="4354" width="36.109375" style="245" customWidth="1"/>
    <col min="4355" max="4355" width="4.6640625" style="245" customWidth="1"/>
    <col min="4356" max="4361" width="4.5546875" style="245" customWidth="1"/>
    <col min="4362" max="4362" width="4.6640625" style="245" customWidth="1"/>
    <col min="4363" max="4363" width="4.33203125" style="245" customWidth="1"/>
    <col min="4364" max="4367" width="4.6640625" style="245" customWidth="1"/>
    <col min="4368" max="4368" width="4.5546875" style="245" customWidth="1"/>
    <col min="4369" max="4369" width="4.33203125" style="245" customWidth="1"/>
    <col min="4370" max="4374" width="4.6640625" style="245" customWidth="1"/>
    <col min="4375" max="4375" width="4.44140625" style="245" customWidth="1"/>
    <col min="4376" max="4377" width="4.6640625" style="245" customWidth="1"/>
    <col min="4378" max="4378" width="4.44140625" style="245" customWidth="1"/>
    <col min="4379" max="4380" width="4.5546875" style="245" customWidth="1"/>
    <col min="4381" max="4381" width="4.44140625" style="245" customWidth="1"/>
    <col min="4382" max="4382" width="4.5546875" style="245" customWidth="1"/>
    <col min="4383" max="4383" width="4.6640625" style="245" customWidth="1"/>
    <col min="4384" max="4384" width="4.5546875" style="245" customWidth="1"/>
    <col min="4385" max="4385" width="5.6640625" style="245" customWidth="1"/>
    <col min="4386" max="4386" width="6.33203125" style="245" customWidth="1"/>
    <col min="4387" max="4387" width="6.44140625" style="245" customWidth="1"/>
    <col min="4388" max="4388" width="6.109375" style="245" customWidth="1"/>
    <col min="4389" max="4608" width="8.88671875" style="245"/>
    <col min="4609" max="4609" width="3.44140625" style="245" customWidth="1"/>
    <col min="4610" max="4610" width="36.109375" style="245" customWidth="1"/>
    <col min="4611" max="4611" width="4.6640625" style="245" customWidth="1"/>
    <col min="4612" max="4617" width="4.5546875" style="245" customWidth="1"/>
    <col min="4618" max="4618" width="4.6640625" style="245" customWidth="1"/>
    <col min="4619" max="4619" width="4.33203125" style="245" customWidth="1"/>
    <col min="4620" max="4623" width="4.6640625" style="245" customWidth="1"/>
    <col min="4624" max="4624" width="4.5546875" style="245" customWidth="1"/>
    <col min="4625" max="4625" width="4.33203125" style="245" customWidth="1"/>
    <col min="4626" max="4630" width="4.6640625" style="245" customWidth="1"/>
    <col min="4631" max="4631" width="4.44140625" style="245" customWidth="1"/>
    <col min="4632" max="4633" width="4.6640625" style="245" customWidth="1"/>
    <col min="4634" max="4634" width="4.44140625" style="245" customWidth="1"/>
    <col min="4635" max="4636" width="4.5546875" style="245" customWidth="1"/>
    <col min="4637" max="4637" width="4.44140625" style="245" customWidth="1"/>
    <col min="4638" max="4638" width="4.5546875" style="245" customWidth="1"/>
    <col min="4639" max="4639" width="4.6640625" style="245" customWidth="1"/>
    <col min="4640" max="4640" width="4.5546875" style="245" customWidth="1"/>
    <col min="4641" max="4641" width="5.6640625" style="245" customWidth="1"/>
    <col min="4642" max="4642" width="6.33203125" style="245" customWidth="1"/>
    <col min="4643" max="4643" width="6.44140625" style="245" customWidth="1"/>
    <col min="4644" max="4644" width="6.109375" style="245" customWidth="1"/>
    <col min="4645" max="4864" width="8.88671875" style="245"/>
    <col min="4865" max="4865" width="3.44140625" style="245" customWidth="1"/>
    <col min="4866" max="4866" width="36.109375" style="245" customWidth="1"/>
    <col min="4867" max="4867" width="4.6640625" style="245" customWidth="1"/>
    <col min="4868" max="4873" width="4.5546875" style="245" customWidth="1"/>
    <col min="4874" max="4874" width="4.6640625" style="245" customWidth="1"/>
    <col min="4875" max="4875" width="4.33203125" style="245" customWidth="1"/>
    <col min="4876" max="4879" width="4.6640625" style="245" customWidth="1"/>
    <col min="4880" max="4880" width="4.5546875" style="245" customWidth="1"/>
    <col min="4881" max="4881" width="4.33203125" style="245" customWidth="1"/>
    <col min="4882" max="4886" width="4.6640625" style="245" customWidth="1"/>
    <col min="4887" max="4887" width="4.44140625" style="245" customWidth="1"/>
    <col min="4888" max="4889" width="4.6640625" style="245" customWidth="1"/>
    <col min="4890" max="4890" width="4.44140625" style="245" customWidth="1"/>
    <col min="4891" max="4892" width="4.5546875" style="245" customWidth="1"/>
    <col min="4893" max="4893" width="4.44140625" style="245" customWidth="1"/>
    <col min="4894" max="4894" width="4.5546875" style="245" customWidth="1"/>
    <col min="4895" max="4895" width="4.6640625" style="245" customWidth="1"/>
    <col min="4896" max="4896" width="4.5546875" style="245" customWidth="1"/>
    <col min="4897" max="4897" width="5.6640625" style="245" customWidth="1"/>
    <col min="4898" max="4898" width="6.33203125" style="245" customWidth="1"/>
    <col min="4899" max="4899" width="6.44140625" style="245" customWidth="1"/>
    <col min="4900" max="4900" width="6.109375" style="245" customWidth="1"/>
    <col min="4901" max="5120" width="8.88671875" style="245"/>
    <col min="5121" max="5121" width="3.44140625" style="245" customWidth="1"/>
    <col min="5122" max="5122" width="36.109375" style="245" customWidth="1"/>
    <col min="5123" max="5123" width="4.6640625" style="245" customWidth="1"/>
    <col min="5124" max="5129" width="4.5546875" style="245" customWidth="1"/>
    <col min="5130" max="5130" width="4.6640625" style="245" customWidth="1"/>
    <col min="5131" max="5131" width="4.33203125" style="245" customWidth="1"/>
    <col min="5132" max="5135" width="4.6640625" style="245" customWidth="1"/>
    <col min="5136" max="5136" width="4.5546875" style="245" customWidth="1"/>
    <col min="5137" max="5137" width="4.33203125" style="245" customWidth="1"/>
    <col min="5138" max="5142" width="4.6640625" style="245" customWidth="1"/>
    <col min="5143" max="5143" width="4.44140625" style="245" customWidth="1"/>
    <col min="5144" max="5145" width="4.6640625" style="245" customWidth="1"/>
    <col min="5146" max="5146" width="4.44140625" style="245" customWidth="1"/>
    <col min="5147" max="5148" width="4.5546875" style="245" customWidth="1"/>
    <col min="5149" max="5149" width="4.44140625" style="245" customWidth="1"/>
    <col min="5150" max="5150" width="4.5546875" style="245" customWidth="1"/>
    <col min="5151" max="5151" width="4.6640625" style="245" customWidth="1"/>
    <col min="5152" max="5152" width="4.5546875" style="245" customWidth="1"/>
    <col min="5153" max="5153" width="5.6640625" style="245" customWidth="1"/>
    <col min="5154" max="5154" width="6.33203125" style="245" customWidth="1"/>
    <col min="5155" max="5155" width="6.44140625" style="245" customWidth="1"/>
    <col min="5156" max="5156" width="6.109375" style="245" customWidth="1"/>
    <col min="5157" max="5376" width="8.88671875" style="245"/>
    <col min="5377" max="5377" width="3.44140625" style="245" customWidth="1"/>
    <col min="5378" max="5378" width="36.109375" style="245" customWidth="1"/>
    <col min="5379" max="5379" width="4.6640625" style="245" customWidth="1"/>
    <col min="5380" max="5385" width="4.5546875" style="245" customWidth="1"/>
    <col min="5386" max="5386" width="4.6640625" style="245" customWidth="1"/>
    <col min="5387" max="5387" width="4.33203125" style="245" customWidth="1"/>
    <col min="5388" max="5391" width="4.6640625" style="245" customWidth="1"/>
    <col min="5392" max="5392" width="4.5546875" style="245" customWidth="1"/>
    <col min="5393" max="5393" width="4.33203125" style="245" customWidth="1"/>
    <col min="5394" max="5398" width="4.6640625" style="245" customWidth="1"/>
    <col min="5399" max="5399" width="4.44140625" style="245" customWidth="1"/>
    <col min="5400" max="5401" width="4.6640625" style="245" customWidth="1"/>
    <col min="5402" max="5402" width="4.44140625" style="245" customWidth="1"/>
    <col min="5403" max="5404" width="4.5546875" style="245" customWidth="1"/>
    <col min="5405" max="5405" width="4.44140625" style="245" customWidth="1"/>
    <col min="5406" max="5406" width="4.5546875" style="245" customWidth="1"/>
    <col min="5407" max="5407" width="4.6640625" style="245" customWidth="1"/>
    <col min="5408" max="5408" width="4.5546875" style="245" customWidth="1"/>
    <col min="5409" max="5409" width="5.6640625" style="245" customWidth="1"/>
    <col min="5410" max="5410" width="6.33203125" style="245" customWidth="1"/>
    <col min="5411" max="5411" width="6.44140625" style="245" customWidth="1"/>
    <col min="5412" max="5412" width="6.109375" style="245" customWidth="1"/>
    <col min="5413" max="5632" width="8.88671875" style="245"/>
    <col min="5633" max="5633" width="3.44140625" style="245" customWidth="1"/>
    <col min="5634" max="5634" width="36.109375" style="245" customWidth="1"/>
    <col min="5635" max="5635" width="4.6640625" style="245" customWidth="1"/>
    <col min="5636" max="5641" width="4.5546875" style="245" customWidth="1"/>
    <col min="5642" max="5642" width="4.6640625" style="245" customWidth="1"/>
    <col min="5643" max="5643" width="4.33203125" style="245" customWidth="1"/>
    <col min="5644" max="5647" width="4.6640625" style="245" customWidth="1"/>
    <col min="5648" max="5648" width="4.5546875" style="245" customWidth="1"/>
    <col min="5649" max="5649" width="4.33203125" style="245" customWidth="1"/>
    <col min="5650" max="5654" width="4.6640625" style="245" customWidth="1"/>
    <col min="5655" max="5655" width="4.44140625" style="245" customWidth="1"/>
    <col min="5656" max="5657" width="4.6640625" style="245" customWidth="1"/>
    <col min="5658" max="5658" width="4.44140625" style="245" customWidth="1"/>
    <col min="5659" max="5660" width="4.5546875" style="245" customWidth="1"/>
    <col min="5661" max="5661" width="4.44140625" style="245" customWidth="1"/>
    <col min="5662" max="5662" width="4.5546875" style="245" customWidth="1"/>
    <col min="5663" max="5663" width="4.6640625" style="245" customWidth="1"/>
    <col min="5664" max="5664" width="4.5546875" style="245" customWidth="1"/>
    <col min="5665" max="5665" width="5.6640625" style="245" customWidth="1"/>
    <col min="5666" max="5666" width="6.33203125" style="245" customWidth="1"/>
    <col min="5667" max="5667" width="6.44140625" style="245" customWidth="1"/>
    <col min="5668" max="5668" width="6.109375" style="245" customWidth="1"/>
    <col min="5669" max="5888" width="8.88671875" style="245"/>
    <col min="5889" max="5889" width="3.44140625" style="245" customWidth="1"/>
    <col min="5890" max="5890" width="36.109375" style="245" customWidth="1"/>
    <col min="5891" max="5891" width="4.6640625" style="245" customWidth="1"/>
    <col min="5892" max="5897" width="4.5546875" style="245" customWidth="1"/>
    <col min="5898" max="5898" width="4.6640625" style="245" customWidth="1"/>
    <col min="5899" max="5899" width="4.33203125" style="245" customWidth="1"/>
    <col min="5900" max="5903" width="4.6640625" style="245" customWidth="1"/>
    <col min="5904" max="5904" width="4.5546875" style="245" customWidth="1"/>
    <col min="5905" max="5905" width="4.33203125" style="245" customWidth="1"/>
    <col min="5906" max="5910" width="4.6640625" style="245" customWidth="1"/>
    <col min="5911" max="5911" width="4.44140625" style="245" customWidth="1"/>
    <col min="5912" max="5913" width="4.6640625" style="245" customWidth="1"/>
    <col min="5914" max="5914" width="4.44140625" style="245" customWidth="1"/>
    <col min="5915" max="5916" width="4.5546875" style="245" customWidth="1"/>
    <col min="5917" max="5917" width="4.44140625" style="245" customWidth="1"/>
    <col min="5918" max="5918" width="4.5546875" style="245" customWidth="1"/>
    <col min="5919" max="5919" width="4.6640625" style="245" customWidth="1"/>
    <col min="5920" max="5920" width="4.5546875" style="245" customWidth="1"/>
    <col min="5921" max="5921" width="5.6640625" style="245" customWidth="1"/>
    <col min="5922" max="5922" width="6.33203125" style="245" customWidth="1"/>
    <col min="5923" max="5923" width="6.44140625" style="245" customWidth="1"/>
    <col min="5924" max="5924" width="6.109375" style="245" customWidth="1"/>
    <col min="5925" max="6144" width="8.88671875" style="245"/>
    <col min="6145" max="6145" width="3.44140625" style="245" customWidth="1"/>
    <col min="6146" max="6146" width="36.109375" style="245" customWidth="1"/>
    <col min="6147" max="6147" width="4.6640625" style="245" customWidth="1"/>
    <col min="6148" max="6153" width="4.5546875" style="245" customWidth="1"/>
    <col min="6154" max="6154" width="4.6640625" style="245" customWidth="1"/>
    <col min="6155" max="6155" width="4.33203125" style="245" customWidth="1"/>
    <col min="6156" max="6159" width="4.6640625" style="245" customWidth="1"/>
    <col min="6160" max="6160" width="4.5546875" style="245" customWidth="1"/>
    <col min="6161" max="6161" width="4.33203125" style="245" customWidth="1"/>
    <col min="6162" max="6166" width="4.6640625" style="245" customWidth="1"/>
    <col min="6167" max="6167" width="4.44140625" style="245" customWidth="1"/>
    <col min="6168" max="6169" width="4.6640625" style="245" customWidth="1"/>
    <col min="6170" max="6170" width="4.44140625" style="245" customWidth="1"/>
    <col min="6171" max="6172" width="4.5546875" style="245" customWidth="1"/>
    <col min="6173" max="6173" width="4.44140625" style="245" customWidth="1"/>
    <col min="6174" max="6174" width="4.5546875" style="245" customWidth="1"/>
    <col min="6175" max="6175" width="4.6640625" style="245" customWidth="1"/>
    <col min="6176" max="6176" width="4.5546875" style="245" customWidth="1"/>
    <col min="6177" max="6177" width="5.6640625" style="245" customWidth="1"/>
    <col min="6178" max="6178" width="6.33203125" style="245" customWidth="1"/>
    <col min="6179" max="6179" width="6.44140625" style="245" customWidth="1"/>
    <col min="6180" max="6180" width="6.109375" style="245" customWidth="1"/>
    <col min="6181" max="6400" width="8.88671875" style="245"/>
    <col min="6401" max="6401" width="3.44140625" style="245" customWidth="1"/>
    <col min="6402" max="6402" width="36.109375" style="245" customWidth="1"/>
    <col min="6403" max="6403" width="4.6640625" style="245" customWidth="1"/>
    <col min="6404" max="6409" width="4.5546875" style="245" customWidth="1"/>
    <col min="6410" max="6410" width="4.6640625" style="245" customWidth="1"/>
    <col min="6411" max="6411" width="4.33203125" style="245" customWidth="1"/>
    <col min="6412" max="6415" width="4.6640625" style="245" customWidth="1"/>
    <col min="6416" max="6416" width="4.5546875" style="245" customWidth="1"/>
    <col min="6417" max="6417" width="4.33203125" style="245" customWidth="1"/>
    <col min="6418" max="6422" width="4.6640625" style="245" customWidth="1"/>
    <col min="6423" max="6423" width="4.44140625" style="245" customWidth="1"/>
    <col min="6424" max="6425" width="4.6640625" style="245" customWidth="1"/>
    <col min="6426" max="6426" width="4.44140625" style="245" customWidth="1"/>
    <col min="6427" max="6428" width="4.5546875" style="245" customWidth="1"/>
    <col min="6429" max="6429" width="4.44140625" style="245" customWidth="1"/>
    <col min="6430" max="6430" width="4.5546875" style="245" customWidth="1"/>
    <col min="6431" max="6431" width="4.6640625" style="245" customWidth="1"/>
    <col min="6432" max="6432" width="4.5546875" style="245" customWidth="1"/>
    <col min="6433" max="6433" width="5.6640625" style="245" customWidth="1"/>
    <col min="6434" max="6434" width="6.33203125" style="245" customWidth="1"/>
    <col min="6435" max="6435" width="6.44140625" style="245" customWidth="1"/>
    <col min="6436" max="6436" width="6.109375" style="245" customWidth="1"/>
    <col min="6437" max="6656" width="8.88671875" style="245"/>
    <col min="6657" max="6657" width="3.44140625" style="245" customWidth="1"/>
    <col min="6658" max="6658" width="36.109375" style="245" customWidth="1"/>
    <col min="6659" max="6659" width="4.6640625" style="245" customWidth="1"/>
    <col min="6660" max="6665" width="4.5546875" style="245" customWidth="1"/>
    <col min="6666" max="6666" width="4.6640625" style="245" customWidth="1"/>
    <col min="6667" max="6667" width="4.33203125" style="245" customWidth="1"/>
    <col min="6668" max="6671" width="4.6640625" style="245" customWidth="1"/>
    <col min="6672" max="6672" width="4.5546875" style="245" customWidth="1"/>
    <col min="6673" max="6673" width="4.33203125" style="245" customWidth="1"/>
    <col min="6674" max="6678" width="4.6640625" style="245" customWidth="1"/>
    <col min="6679" max="6679" width="4.44140625" style="245" customWidth="1"/>
    <col min="6680" max="6681" width="4.6640625" style="245" customWidth="1"/>
    <col min="6682" max="6682" width="4.44140625" style="245" customWidth="1"/>
    <col min="6683" max="6684" width="4.5546875" style="245" customWidth="1"/>
    <col min="6685" max="6685" width="4.44140625" style="245" customWidth="1"/>
    <col min="6686" max="6686" width="4.5546875" style="245" customWidth="1"/>
    <col min="6687" max="6687" width="4.6640625" style="245" customWidth="1"/>
    <col min="6688" max="6688" width="4.5546875" style="245" customWidth="1"/>
    <col min="6689" max="6689" width="5.6640625" style="245" customWidth="1"/>
    <col min="6690" max="6690" width="6.33203125" style="245" customWidth="1"/>
    <col min="6691" max="6691" width="6.44140625" style="245" customWidth="1"/>
    <col min="6692" max="6692" width="6.109375" style="245" customWidth="1"/>
    <col min="6693" max="6912" width="8.88671875" style="245"/>
    <col min="6913" max="6913" width="3.44140625" style="245" customWidth="1"/>
    <col min="6914" max="6914" width="36.109375" style="245" customWidth="1"/>
    <col min="6915" max="6915" width="4.6640625" style="245" customWidth="1"/>
    <col min="6916" max="6921" width="4.5546875" style="245" customWidth="1"/>
    <col min="6922" max="6922" width="4.6640625" style="245" customWidth="1"/>
    <col min="6923" max="6923" width="4.33203125" style="245" customWidth="1"/>
    <col min="6924" max="6927" width="4.6640625" style="245" customWidth="1"/>
    <col min="6928" max="6928" width="4.5546875" style="245" customWidth="1"/>
    <col min="6929" max="6929" width="4.33203125" style="245" customWidth="1"/>
    <col min="6930" max="6934" width="4.6640625" style="245" customWidth="1"/>
    <col min="6935" max="6935" width="4.44140625" style="245" customWidth="1"/>
    <col min="6936" max="6937" width="4.6640625" style="245" customWidth="1"/>
    <col min="6938" max="6938" width="4.44140625" style="245" customWidth="1"/>
    <col min="6939" max="6940" width="4.5546875" style="245" customWidth="1"/>
    <col min="6941" max="6941" width="4.44140625" style="245" customWidth="1"/>
    <col min="6942" max="6942" width="4.5546875" style="245" customWidth="1"/>
    <col min="6943" max="6943" width="4.6640625" style="245" customWidth="1"/>
    <col min="6944" max="6944" width="4.5546875" style="245" customWidth="1"/>
    <col min="6945" max="6945" width="5.6640625" style="245" customWidth="1"/>
    <col min="6946" max="6946" width="6.33203125" style="245" customWidth="1"/>
    <col min="6947" max="6947" width="6.44140625" style="245" customWidth="1"/>
    <col min="6948" max="6948" width="6.109375" style="245" customWidth="1"/>
    <col min="6949" max="7168" width="8.88671875" style="245"/>
    <col min="7169" max="7169" width="3.44140625" style="245" customWidth="1"/>
    <col min="7170" max="7170" width="36.109375" style="245" customWidth="1"/>
    <col min="7171" max="7171" width="4.6640625" style="245" customWidth="1"/>
    <col min="7172" max="7177" width="4.5546875" style="245" customWidth="1"/>
    <col min="7178" max="7178" width="4.6640625" style="245" customWidth="1"/>
    <col min="7179" max="7179" width="4.33203125" style="245" customWidth="1"/>
    <col min="7180" max="7183" width="4.6640625" style="245" customWidth="1"/>
    <col min="7184" max="7184" width="4.5546875" style="245" customWidth="1"/>
    <col min="7185" max="7185" width="4.33203125" style="245" customWidth="1"/>
    <col min="7186" max="7190" width="4.6640625" style="245" customWidth="1"/>
    <col min="7191" max="7191" width="4.44140625" style="245" customWidth="1"/>
    <col min="7192" max="7193" width="4.6640625" style="245" customWidth="1"/>
    <col min="7194" max="7194" width="4.44140625" style="245" customWidth="1"/>
    <col min="7195" max="7196" width="4.5546875" style="245" customWidth="1"/>
    <col min="7197" max="7197" width="4.44140625" style="245" customWidth="1"/>
    <col min="7198" max="7198" width="4.5546875" style="245" customWidth="1"/>
    <col min="7199" max="7199" width="4.6640625" style="245" customWidth="1"/>
    <col min="7200" max="7200" width="4.5546875" style="245" customWidth="1"/>
    <col min="7201" max="7201" width="5.6640625" style="245" customWidth="1"/>
    <col min="7202" max="7202" width="6.33203125" style="245" customWidth="1"/>
    <col min="7203" max="7203" width="6.44140625" style="245" customWidth="1"/>
    <col min="7204" max="7204" width="6.109375" style="245" customWidth="1"/>
    <col min="7205" max="7424" width="8.88671875" style="245"/>
    <col min="7425" max="7425" width="3.44140625" style="245" customWidth="1"/>
    <col min="7426" max="7426" width="36.109375" style="245" customWidth="1"/>
    <col min="7427" max="7427" width="4.6640625" style="245" customWidth="1"/>
    <col min="7428" max="7433" width="4.5546875" style="245" customWidth="1"/>
    <col min="7434" max="7434" width="4.6640625" style="245" customWidth="1"/>
    <col min="7435" max="7435" width="4.33203125" style="245" customWidth="1"/>
    <col min="7436" max="7439" width="4.6640625" style="245" customWidth="1"/>
    <col min="7440" max="7440" width="4.5546875" style="245" customWidth="1"/>
    <col min="7441" max="7441" width="4.33203125" style="245" customWidth="1"/>
    <col min="7442" max="7446" width="4.6640625" style="245" customWidth="1"/>
    <col min="7447" max="7447" width="4.44140625" style="245" customWidth="1"/>
    <col min="7448" max="7449" width="4.6640625" style="245" customWidth="1"/>
    <col min="7450" max="7450" width="4.44140625" style="245" customWidth="1"/>
    <col min="7451" max="7452" width="4.5546875" style="245" customWidth="1"/>
    <col min="7453" max="7453" width="4.44140625" style="245" customWidth="1"/>
    <col min="7454" max="7454" width="4.5546875" style="245" customWidth="1"/>
    <col min="7455" max="7455" width="4.6640625" style="245" customWidth="1"/>
    <col min="7456" max="7456" width="4.5546875" style="245" customWidth="1"/>
    <col min="7457" max="7457" width="5.6640625" style="245" customWidth="1"/>
    <col min="7458" max="7458" width="6.33203125" style="245" customWidth="1"/>
    <col min="7459" max="7459" width="6.44140625" style="245" customWidth="1"/>
    <col min="7460" max="7460" width="6.109375" style="245" customWidth="1"/>
    <col min="7461" max="7680" width="8.88671875" style="245"/>
    <col min="7681" max="7681" width="3.44140625" style="245" customWidth="1"/>
    <col min="7682" max="7682" width="36.109375" style="245" customWidth="1"/>
    <col min="7683" max="7683" width="4.6640625" style="245" customWidth="1"/>
    <col min="7684" max="7689" width="4.5546875" style="245" customWidth="1"/>
    <col min="7690" max="7690" width="4.6640625" style="245" customWidth="1"/>
    <col min="7691" max="7691" width="4.33203125" style="245" customWidth="1"/>
    <col min="7692" max="7695" width="4.6640625" style="245" customWidth="1"/>
    <col min="7696" max="7696" width="4.5546875" style="245" customWidth="1"/>
    <col min="7697" max="7697" width="4.33203125" style="245" customWidth="1"/>
    <col min="7698" max="7702" width="4.6640625" style="245" customWidth="1"/>
    <col min="7703" max="7703" width="4.44140625" style="245" customWidth="1"/>
    <col min="7704" max="7705" width="4.6640625" style="245" customWidth="1"/>
    <col min="7706" max="7706" width="4.44140625" style="245" customWidth="1"/>
    <col min="7707" max="7708" width="4.5546875" style="245" customWidth="1"/>
    <col min="7709" max="7709" width="4.44140625" style="245" customWidth="1"/>
    <col min="7710" max="7710" width="4.5546875" style="245" customWidth="1"/>
    <col min="7711" max="7711" width="4.6640625" style="245" customWidth="1"/>
    <col min="7712" max="7712" width="4.5546875" style="245" customWidth="1"/>
    <col min="7713" max="7713" width="5.6640625" style="245" customWidth="1"/>
    <col min="7714" max="7714" width="6.33203125" style="245" customWidth="1"/>
    <col min="7715" max="7715" width="6.44140625" style="245" customWidth="1"/>
    <col min="7716" max="7716" width="6.109375" style="245" customWidth="1"/>
    <col min="7717" max="7936" width="8.88671875" style="245"/>
    <col min="7937" max="7937" width="3.44140625" style="245" customWidth="1"/>
    <col min="7938" max="7938" width="36.109375" style="245" customWidth="1"/>
    <col min="7939" max="7939" width="4.6640625" style="245" customWidth="1"/>
    <col min="7940" max="7945" width="4.5546875" style="245" customWidth="1"/>
    <col min="7946" max="7946" width="4.6640625" style="245" customWidth="1"/>
    <col min="7947" max="7947" width="4.33203125" style="245" customWidth="1"/>
    <col min="7948" max="7951" width="4.6640625" style="245" customWidth="1"/>
    <col min="7952" max="7952" width="4.5546875" style="245" customWidth="1"/>
    <col min="7953" max="7953" width="4.33203125" style="245" customWidth="1"/>
    <col min="7954" max="7958" width="4.6640625" style="245" customWidth="1"/>
    <col min="7959" max="7959" width="4.44140625" style="245" customWidth="1"/>
    <col min="7960" max="7961" width="4.6640625" style="245" customWidth="1"/>
    <col min="7962" max="7962" width="4.44140625" style="245" customWidth="1"/>
    <col min="7963" max="7964" width="4.5546875" style="245" customWidth="1"/>
    <col min="7965" max="7965" width="4.44140625" style="245" customWidth="1"/>
    <col min="7966" max="7966" width="4.5546875" style="245" customWidth="1"/>
    <col min="7967" max="7967" width="4.6640625" style="245" customWidth="1"/>
    <col min="7968" max="7968" width="4.5546875" style="245" customWidth="1"/>
    <col min="7969" max="7969" width="5.6640625" style="245" customWidth="1"/>
    <col min="7970" max="7970" width="6.33203125" style="245" customWidth="1"/>
    <col min="7971" max="7971" width="6.44140625" style="245" customWidth="1"/>
    <col min="7972" max="7972" width="6.109375" style="245" customWidth="1"/>
    <col min="7973" max="8192" width="8.88671875" style="245"/>
    <col min="8193" max="8193" width="3.44140625" style="245" customWidth="1"/>
    <col min="8194" max="8194" width="36.109375" style="245" customWidth="1"/>
    <col min="8195" max="8195" width="4.6640625" style="245" customWidth="1"/>
    <col min="8196" max="8201" width="4.5546875" style="245" customWidth="1"/>
    <col min="8202" max="8202" width="4.6640625" style="245" customWidth="1"/>
    <col min="8203" max="8203" width="4.33203125" style="245" customWidth="1"/>
    <col min="8204" max="8207" width="4.6640625" style="245" customWidth="1"/>
    <col min="8208" max="8208" width="4.5546875" style="245" customWidth="1"/>
    <col min="8209" max="8209" width="4.33203125" style="245" customWidth="1"/>
    <col min="8210" max="8214" width="4.6640625" style="245" customWidth="1"/>
    <col min="8215" max="8215" width="4.44140625" style="245" customWidth="1"/>
    <col min="8216" max="8217" width="4.6640625" style="245" customWidth="1"/>
    <col min="8218" max="8218" width="4.44140625" style="245" customWidth="1"/>
    <col min="8219" max="8220" width="4.5546875" style="245" customWidth="1"/>
    <col min="8221" max="8221" width="4.44140625" style="245" customWidth="1"/>
    <col min="8222" max="8222" width="4.5546875" style="245" customWidth="1"/>
    <col min="8223" max="8223" width="4.6640625" style="245" customWidth="1"/>
    <col min="8224" max="8224" width="4.5546875" style="245" customWidth="1"/>
    <col min="8225" max="8225" width="5.6640625" style="245" customWidth="1"/>
    <col min="8226" max="8226" width="6.33203125" style="245" customWidth="1"/>
    <col min="8227" max="8227" width="6.44140625" style="245" customWidth="1"/>
    <col min="8228" max="8228" width="6.109375" style="245" customWidth="1"/>
    <col min="8229" max="8448" width="8.88671875" style="245"/>
    <col min="8449" max="8449" width="3.44140625" style="245" customWidth="1"/>
    <col min="8450" max="8450" width="36.109375" style="245" customWidth="1"/>
    <col min="8451" max="8451" width="4.6640625" style="245" customWidth="1"/>
    <col min="8452" max="8457" width="4.5546875" style="245" customWidth="1"/>
    <col min="8458" max="8458" width="4.6640625" style="245" customWidth="1"/>
    <col min="8459" max="8459" width="4.33203125" style="245" customWidth="1"/>
    <col min="8460" max="8463" width="4.6640625" style="245" customWidth="1"/>
    <col min="8464" max="8464" width="4.5546875" style="245" customWidth="1"/>
    <col min="8465" max="8465" width="4.33203125" style="245" customWidth="1"/>
    <col min="8466" max="8470" width="4.6640625" style="245" customWidth="1"/>
    <col min="8471" max="8471" width="4.44140625" style="245" customWidth="1"/>
    <col min="8472" max="8473" width="4.6640625" style="245" customWidth="1"/>
    <col min="8474" max="8474" width="4.44140625" style="245" customWidth="1"/>
    <col min="8475" max="8476" width="4.5546875" style="245" customWidth="1"/>
    <col min="8477" max="8477" width="4.44140625" style="245" customWidth="1"/>
    <col min="8478" max="8478" width="4.5546875" style="245" customWidth="1"/>
    <col min="8479" max="8479" width="4.6640625" style="245" customWidth="1"/>
    <col min="8480" max="8480" width="4.5546875" style="245" customWidth="1"/>
    <col min="8481" max="8481" width="5.6640625" style="245" customWidth="1"/>
    <col min="8482" max="8482" width="6.33203125" style="245" customWidth="1"/>
    <col min="8483" max="8483" width="6.44140625" style="245" customWidth="1"/>
    <col min="8484" max="8484" width="6.109375" style="245" customWidth="1"/>
    <col min="8485" max="8704" width="8.88671875" style="245"/>
    <col min="8705" max="8705" width="3.44140625" style="245" customWidth="1"/>
    <col min="8706" max="8706" width="36.109375" style="245" customWidth="1"/>
    <col min="8707" max="8707" width="4.6640625" style="245" customWidth="1"/>
    <col min="8708" max="8713" width="4.5546875" style="245" customWidth="1"/>
    <col min="8714" max="8714" width="4.6640625" style="245" customWidth="1"/>
    <col min="8715" max="8715" width="4.33203125" style="245" customWidth="1"/>
    <col min="8716" max="8719" width="4.6640625" style="245" customWidth="1"/>
    <col min="8720" max="8720" width="4.5546875" style="245" customWidth="1"/>
    <col min="8721" max="8721" width="4.33203125" style="245" customWidth="1"/>
    <col min="8722" max="8726" width="4.6640625" style="245" customWidth="1"/>
    <col min="8727" max="8727" width="4.44140625" style="245" customWidth="1"/>
    <col min="8728" max="8729" width="4.6640625" style="245" customWidth="1"/>
    <col min="8730" max="8730" width="4.44140625" style="245" customWidth="1"/>
    <col min="8731" max="8732" width="4.5546875" style="245" customWidth="1"/>
    <col min="8733" max="8733" width="4.44140625" style="245" customWidth="1"/>
    <col min="8734" max="8734" width="4.5546875" style="245" customWidth="1"/>
    <col min="8735" max="8735" width="4.6640625" style="245" customWidth="1"/>
    <col min="8736" max="8736" width="4.5546875" style="245" customWidth="1"/>
    <col min="8737" max="8737" width="5.6640625" style="245" customWidth="1"/>
    <col min="8738" max="8738" width="6.33203125" style="245" customWidth="1"/>
    <col min="8739" max="8739" width="6.44140625" style="245" customWidth="1"/>
    <col min="8740" max="8740" width="6.109375" style="245" customWidth="1"/>
    <col min="8741" max="8960" width="8.88671875" style="245"/>
    <col min="8961" max="8961" width="3.44140625" style="245" customWidth="1"/>
    <col min="8962" max="8962" width="36.109375" style="245" customWidth="1"/>
    <col min="8963" max="8963" width="4.6640625" style="245" customWidth="1"/>
    <col min="8964" max="8969" width="4.5546875" style="245" customWidth="1"/>
    <col min="8970" max="8970" width="4.6640625" style="245" customWidth="1"/>
    <col min="8971" max="8971" width="4.33203125" style="245" customWidth="1"/>
    <col min="8972" max="8975" width="4.6640625" style="245" customWidth="1"/>
    <col min="8976" max="8976" width="4.5546875" style="245" customWidth="1"/>
    <col min="8977" max="8977" width="4.33203125" style="245" customWidth="1"/>
    <col min="8978" max="8982" width="4.6640625" style="245" customWidth="1"/>
    <col min="8983" max="8983" width="4.44140625" style="245" customWidth="1"/>
    <col min="8984" max="8985" width="4.6640625" style="245" customWidth="1"/>
    <col min="8986" max="8986" width="4.44140625" style="245" customWidth="1"/>
    <col min="8987" max="8988" width="4.5546875" style="245" customWidth="1"/>
    <col min="8989" max="8989" width="4.44140625" style="245" customWidth="1"/>
    <col min="8990" max="8990" width="4.5546875" style="245" customWidth="1"/>
    <col min="8991" max="8991" width="4.6640625" style="245" customWidth="1"/>
    <col min="8992" max="8992" width="4.5546875" style="245" customWidth="1"/>
    <col min="8993" max="8993" width="5.6640625" style="245" customWidth="1"/>
    <col min="8994" max="8994" width="6.33203125" style="245" customWidth="1"/>
    <col min="8995" max="8995" width="6.44140625" style="245" customWidth="1"/>
    <col min="8996" max="8996" width="6.109375" style="245" customWidth="1"/>
    <col min="8997" max="9216" width="8.88671875" style="245"/>
    <col min="9217" max="9217" width="3.44140625" style="245" customWidth="1"/>
    <col min="9218" max="9218" width="36.109375" style="245" customWidth="1"/>
    <col min="9219" max="9219" width="4.6640625" style="245" customWidth="1"/>
    <col min="9220" max="9225" width="4.5546875" style="245" customWidth="1"/>
    <col min="9226" max="9226" width="4.6640625" style="245" customWidth="1"/>
    <col min="9227" max="9227" width="4.33203125" style="245" customWidth="1"/>
    <col min="9228" max="9231" width="4.6640625" style="245" customWidth="1"/>
    <col min="9232" max="9232" width="4.5546875" style="245" customWidth="1"/>
    <col min="9233" max="9233" width="4.33203125" style="245" customWidth="1"/>
    <col min="9234" max="9238" width="4.6640625" style="245" customWidth="1"/>
    <col min="9239" max="9239" width="4.44140625" style="245" customWidth="1"/>
    <col min="9240" max="9241" width="4.6640625" style="245" customWidth="1"/>
    <col min="9242" max="9242" width="4.44140625" style="245" customWidth="1"/>
    <col min="9243" max="9244" width="4.5546875" style="245" customWidth="1"/>
    <col min="9245" max="9245" width="4.44140625" style="245" customWidth="1"/>
    <col min="9246" max="9246" width="4.5546875" style="245" customWidth="1"/>
    <col min="9247" max="9247" width="4.6640625" style="245" customWidth="1"/>
    <col min="9248" max="9248" width="4.5546875" style="245" customWidth="1"/>
    <col min="9249" max="9249" width="5.6640625" style="245" customWidth="1"/>
    <col min="9250" max="9250" width="6.33203125" style="245" customWidth="1"/>
    <col min="9251" max="9251" width="6.44140625" style="245" customWidth="1"/>
    <col min="9252" max="9252" width="6.109375" style="245" customWidth="1"/>
    <col min="9253" max="9472" width="8.88671875" style="245"/>
    <col min="9473" max="9473" width="3.44140625" style="245" customWidth="1"/>
    <col min="9474" max="9474" width="36.109375" style="245" customWidth="1"/>
    <col min="9475" max="9475" width="4.6640625" style="245" customWidth="1"/>
    <col min="9476" max="9481" width="4.5546875" style="245" customWidth="1"/>
    <col min="9482" max="9482" width="4.6640625" style="245" customWidth="1"/>
    <col min="9483" max="9483" width="4.33203125" style="245" customWidth="1"/>
    <col min="9484" max="9487" width="4.6640625" style="245" customWidth="1"/>
    <col min="9488" max="9488" width="4.5546875" style="245" customWidth="1"/>
    <col min="9489" max="9489" width="4.33203125" style="245" customWidth="1"/>
    <col min="9490" max="9494" width="4.6640625" style="245" customWidth="1"/>
    <col min="9495" max="9495" width="4.44140625" style="245" customWidth="1"/>
    <col min="9496" max="9497" width="4.6640625" style="245" customWidth="1"/>
    <col min="9498" max="9498" width="4.44140625" style="245" customWidth="1"/>
    <col min="9499" max="9500" width="4.5546875" style="245" customWidth="1"/>
    <col min="9501" max="9501" width="4.44140625" style="245" customWidth="1"/>
    <col min="9502" max="9502" width="4.5546875" style="245" customWidth="1"/>
    <col min="9503" max="9503" width="4.6640625" style="245" customWidth="1"/>
    <col min="9504" max="9504" width="4.5546875" style="245" customWidth="1"/>
    <col min="9505" max="9505" width="5.6640625" style="245" customWidth="1"/>
    <col min="9506" max="9506" width="6.33203125" style="245" customWidth="1"/>
    <col min="9507" max="9507" width="6.44140625" style="245" customWidth="1"/>
    <col min="9508" max="9508" width="6.109375" style="245" customWidth="1"/>
    <col min="9509" max="9728" width="8.88671875" style="245"/>
    <col min="9729" max="9729" width="3.44140625" style="245" customWidth="1"/>
    <col min="9730" max="9730" width="36.109375" style="245" customWidth="1"/>
    <col min="9731" max="9731" width="4.6640625" style="245" customWidth="1"/>
    <col min="9732" max="9737" width="4.5546875" style="245" customWidth="1"/>
    <col min="9738" max="9738" width="4.6640625" style="245" customWidth="1"/>
    <col min="9739" max="9739" width="4.33203125" style="245" customWidth="1"/>
    <col min="9740" max="9743" width="4.6640625" style="245" customWidth="1"/>
    <col min="9744" max="9744" width="4.5546875" style="245" customWidth="1"/>
    <col min="9745" max="9745" width="4.33203125" style="245" customWidth="1"/>
    <col min="9746" max="9750" width="4.6640625" style="245" customWidth="1"/>
    <col min="9751" max="9751" width="4.44140625" style="245" customWidth="1"/>
    <col min="9752" max="9753" width="4.6640625" style="245" customWidth="1"/>
    <col min="9754" max="9754" width="4.44140625" style="245" customWidth="1"/>
    <col min="9755" max="9756" width="4.5546875" style="245" customWidth="1"/>
    <col min="9757" max="9757" width="4.44140625" style="245" customWidth="1"/>
    <col min="9758" max="9758" width="4.5546875" style="245" customWidth="1"/>
    <col min="9759" max="9759" width="4.6640625" style="245" customWidth="1"/>
    <col min="9760" max="9760" width="4.5546875" style="245" customWidth="1"/>
    <col min="9761" max="9761" width="5.6640625" style="245" customWidth="1"/>
    <col min="9762" max="9762" width="6.33203125" style="245" customWidth="1"/>
    <col min="9763" max="9763" width="6.44140625" style="245" customWidth="1"/>
    <col min="9764" max="9764" width="6.109375" style="245" customWidth="1"/>
    <col min="9765" max="9984" width="8.88671875" style="245"/>
    <col min="9985" max="9985" width="3.44140625" style="245" customWidth="1"/>
    <col min="9986" max="9986" width="36.109375" style="245" customWidth="1"/>
    <col min="9987" max="9987" width="4.6640625" style="245" customWidth="1"/>
    <col min="9988" max="9993" width="4.5546875" style="245" customWidth="1"/>
    <col min="9994" max="9994" width="4.6640625" style="245" customWidth="1"/>
    <col min="9995" max="9995" width="4.33203125" style="245" customWidth="1"/>
    <col min="9996" max="9999" width="4.6640625" style="245" customWidth="1"/>
    <col min="10000" max="10000" width="4.5546875" style="245" customWidth="1"/>
    <col min="10001" max="10001" width="4.33203125" style="245" customWidth="1"/>
    <col min="10002" max="10006" width="4.6640625" style="245" customWidth="1"/>
    <col min="10007" max="10007" width="4.44140625" style="245" customWidth="1"/>
    <col min="10008" max="10009" width="4.6640625" style="245" customWidth="1"/>
    <col min="10010" max="10010" width="4.44140625" style="245" customWidth="1"/>
    <col min="10011" max="10012" width="4.5546875" style="245" customWidth="1"/>
    <col min="10013" max="10013" width="4.44140625" style="245" customWidth="1"/>
    <col min="10014" max="10014" width="4.5546875" style="245" customWidth="1"/>
    <col min="10015" max="10015" width="4.6640625" style="245" customWidth="1"/>
    <col min="10016" max="10016" width="4.5546875" style="245" customWidth="1"/>
    <col min="10017" max="10017" width="5.6640625" style="245" customWidth="1"/>
    <col min="10018" max="10018" width="6.33203125" style="245" customWidth="1"/>
    <col min="10019" max="10019" width="6.44140625" style="245" customWidth="1"/>
    <col min="10020" max="10020" width="6.109375" style="245" customWidth="1"/>
    <col min="10021" max="10240" width="8.88671875" style="245"/>
    <col min="10241" max="10241" width="3.44140625" style="245" customWidth="1"/>
    <col min="10242" max="10242" width="36.109375" style="245" customWidth="1"/>
    <col min="10243" max="10243" width="4.6640625" style="245" customWidth="1"/>
    <col min="10244" max="10249" width="4.5546875" style="245" customWidth="1"/>
    <col min="10250" max="10250" width="4.6640625" style="245" customWidth="1"/>
    <col min="10251" max="10251" width="4.33203125" style="245" customWidth="1"/>
    <col min="10252" max="10255" width="4.6640625" style="245" customWidth="1"/>
    <col min="10256" max="10256" width="4.5546875" style="245" customWidth="1"/>
    <col min="10257" max="10257" width="4.33203125" style="245" customWidth="1"/>
    <col min="10258" max="10262" width="4.6640625" style="245" customWidth="1"/>
    <col min="10263" max="10263" width="4.44140625" style="245" customWidth="1"/>
    <col min="10264" max="10265" width="4.6640625" style="245" customWidth="1"/>
    <col min="10266" max="10266" width="4.44140625" style="245" customWidth="1"/>
    <col min="10267" max="10268" width="4.5546875" style="245" customWidth="1"/>
    <col min="10269" max="10269" width="4.44140625" style="245" customWidth="1"/>
    <col min="10270" max="10270" width="4.5546875" style="245" customWidth="1"/>
    <col min="10271" max="10271" width="4.6640625" style="245" customWidth="1"/>
    <col min="10272" max="10272" width="4.5546875" style="245" customWidth="1"/>
    <col min="10273" max="10273" width="5.6640625" style="245" customWidth="1"/>
    <col min="10274" max="10274" width="6.33203125" style="245" customWidth="1"/>
    <col min="10275" max="10275" width="6.44140625" style="245" customWidth="1"/>
    <col min="10276" max="10276" width="6.109375" style="245" customWidth="1"/>
    <col min="10277" max="10496" width="8.88671875" style="245"/>
    <col min="10497" max="10497" width="3.44140625" style="245" customWidth="1"/>
    <col min="10498" max="10498" width="36.109375" style="245" customWidth="1"/>
    <col min="10499" max="10499" width="4.6640625" style="245" customWidth="1"/>
    <col min="10500" max="10505" width="4.5546875" style="245" customWidth="1"/>
    <col min="10506" max="10506" width="4.6640625" style="245" customWidth="1"/>
    <col min="10507" max="10507" width="4.33203125" style="245" customWidth="1"/>
    <col min="10508" max="10511" width="4.6640625" style="245" customWidth="1"/>
    <col min="10512" max="10512" width="4.5546875" style="245" customWidth="1"/>
    <col min="10513" max="10513" width="4.33203125" style="245" customWidth="1"/>
    <col min="10514" max="10518" width="4.6640625" style="245" customWidth="1"/>
    <col min="10519" max="10519" width="4.44140625" style="245" customWidth="1"/>
    <col min="10520" max="10521" width="4.6640625" style="245" customWidth="1"/>
    <col min="10522" max="10522" width="4.44140625" style="245" customWidth="1"/>
    <col min="10523" max="10524" width="4.5546875" style="245" customWidth="1"/>
    <col min="10525" max="10525" width="4.44140625" style="245" customWidth="1"/>
    <col min="10526" max="10526" width="4.5546875" style="245" customWidth="1"/>
    <col min="10527" max="10527" width="4.6640625" style="245" customWidth="1"/>
    <col min="10528" max="10528" width="4.5546875" style="245" customWidth="1"/>
    <col min="10529" max="10529" width="5.6640625" style="245" customWidth="1"/>
    <col min="10530" max="10530" width="6.33203125" style="245" customWidth="1"/>
    <col min="10531" max="10531" width="6.44140625" style="245" customWidth="1"/>
    <col min="10532" max="10532" width="6.109375" style="245" customWidth="1"/>
    <col min="10533" max="10752" width="8.88671875" style="245"/>
    <col min="10753" max="10753" width="3.44140625" style="245" customWidth="1"/>
    <col min="10754" max="10754" width="36.109375" style="245" customWidth="1"/>
    <col min="10755" max="10755" width="4.6640625" style="245" customWidth="1"/>
    <col min="10756" max="10761" width="4.5546875" style="245" customWidth="1"/>
    <col min="10762" max="10762" width="4.6640625" style="245" customWidth="1"/>
    <col min="10763" max="10763" width="4.33203125" style="245" customWidth="1"/>
    <col min="10764" max="10767" width="4.6640625" style="245" customWidth="1"/>
    <col min="10768" max="10768" width="4.5546875" style="245" customWidth="1"/>
    <col min="10769" max="10769" width="4.33203125" style="245" customWidth="1"/>
    <col min="10770" max="10774" width="4.6640625" style="245" customWidth="1"/>
    <col min="10775" max="10775" width="4.44140625" style="245" customWidth="1"/>
    <col min="10776" max="10777" width="4.6640625" style="245" customWidth="1"/>
    <col min="10778" max="10778" width="4.44140625" style="245" customWidth="1"/>
    <col min="10779" max="10780" width="4.5546875" style="245" customWidth="1"/>
    <col min="10781" max="10781" width="4.44140625" style="245" customWidth="1"/>
    <col min="10782" max="10782" width="4.5546875" style="245" customWidth="1"/>
    <col min="10783" max="10783" width="4.6640625" style="245" customWidth="1"/>
    <col min="10784" max="10784" width="4.5546875" style="245" customWidth="1"/>
    <col min="10785" max="10785" width="5.6640625" style="245" customWidth="1"/>
    <col min="10786" max="10786" width="6.33203125" style="245" customWidth="1"/>
    <col min="10787" max="10787" width="6.44140625" style="245" customWidth="1"/>
    <col min="10788" max="10788" width="6.109375" style="245" customWidth="1"/>
    <col min="10789" max="11008" width="8.88671875" style="245"/>
    <col min="11009" max="11009" width="3.44140625" style="245" customWidth="1"/>
    <col min="11010" max="11010" width="36.109375" style="245" customWidth="1"/>
    <col min="11011" max="11011" width="4.6640625" style="245" customWidth="1"/>
    <col min="11012" max="11017" width="4.5546875" style="245" customWidth="1"/>
    <col min="11018" max="11018" width="4.6640625" style="245" customWidth="1"/>
    <col min="11019" max="11019" width="4.33203125" style="245" customWidth="1"/>
    <col min="11020" max="11023" width="4.6640625" style="245" customWidth="1"/>
    <col min="11024" max="11024" width="4.5546875" style="245" customWidth="1"/>
    <col min="11025" max="11025" width="4.33203125" style="245" customWidth="1"/>
    <col min="11026" max="11030" width="4.6640625" style="245" customWidth="1"/>
    <col min="11031" max="11031" width="4.44140625" style="245" customWidth="1"/>
    <col min="11032" max="11033" width="4.6640625" style="245" customWidth="1"/>
    <col min="11034" max="11034" width="4.44140625" style="245" customWidth="1"/>
    <col min="11035" max="11036" width="4.5546875" style="245" customWidth="1"/>
    <col min="11037" max="11037" width="4.44140625" style="245" customWidth="1"/>
    <col min="11038" max="11038" width="4.5546875" style="245" customWidth="1"/>
    <col min="11039" max="11039" width="4.6640625" style="245" customWidth="1"/>
    <col min="11040" max="11040" width="4.5546875" style="245" customWidth="1"/>
    <col min="11041" max="11041" width="5.6640625" style="245" customWidth="1"/>
    <col min="11042" max="11042" width="6.33203125" style="245" customWidth="1"/>
    <col min="11043" max="11043" width="6.44140625" style="245" customWidth="1"/>
    <col min="11044" max="11044" width="6.109375" style="245" customWidth="1"/>
    <col min="11045" max="11264" width="8.88671875" style="245"/>
    <col min="11265" max="11265" width="3.44140625" style="245" customWidth="1"/>
    <col min="11266" max="11266" width="36.109375" style="245" customWidth="1"/>
    <col min="11267" max="11267" width="4.6640625" style="245" customWidth="1"/>
    <col min="11268" max="11273" width="4.5546875" style="245" customWidth="1"/>
    <col min="11274" max="11274" width="4.6640625" style="245" customWidth="1"/>
    <col min="11275" max="11275" width="4.33203125" style="245" customWidth="1"/>
    <col min="11276" max="11279" width="4.6640625" style="245" customWidth="1"/>
    <col min="11280" max="11280" width="4.5546875" style="245" customWidth="1"/>
    <col min="11281" max="11281" width="4.33203125" style="245" customWidth="1"/>
    <col min="11282" max="11286" width="4.6640625" style="245" customWidth="1"/>
    <col min="11287" max="11287" width="4.44140625" style="245" customWidth="1"/>
    <col min="11288" max="11289" width="4.6640625" style="245" customWidth="1"/>
    <col min="11290" max="11290" width="4.44140625" style="245" customWidth="1"/>
    <col min="11291" max="11292" width="4.5546875" style="245" customWidth="1"/>
    <col min="11293" max="11293" width="4.44140625" style="245" customWidth="1"/>
    <col min="11294" max="11294" width="4.5546875" style="245" customWidth="1"/>
    <col min="11295" max="11295" width="4.6640625" style="245" customWidth="1"/>
    <col min="11296" max="11296" width="4.5546875" style="245" customWidth="1"/>
    <col min="11297" max="11297" width="5.6640625" style="245" customWidth="1"/>
    <col min="11298" max="11298" width="6.33203125" style="245" customWidth="1"/>
    <col min="11299" max="11299" width="6.44140625" style="245" customWidth="1"/>
    <col min="11300" max="11300" width="6.109375" style="245" customWidth="1"/>
    <col min="11301" max="11520" width="8.88671875" style="245"/>
    <col min="11521" max="11521" width="3.44140625" style="245" customWidth="1"/>
    <col min="11522" max="11522" width="36.109375" style="245" customWidth="1"/>
    <col min="11523" max="11523" width="4.6640625" style="245" customWidth="1"/>
    <col min="11524" max="11529" width="4.5546875" style="245" customWidth="1"/>
    <col min="11530" max="11530" width="4.6640625" style="245" customWidth="1"/>
    <col min="11531" max="11531" width="4.33203125" style="245" customWidth="1"/>
    <col min="11532" max="11535" width="4.6640625" style="245" customWidth="1"/>
    <col min="11536" max="11536" width="4.5546875" style="245" customWidth="1"/>
    <col min="11537" max="11537" width="4.33203125" style="245" customWidth="1"/>
    <col min="11538" max="11542" width="4.6640625" style="245" customWidth="1"/>
    <col min="11543" max="11543" width="4.44140625" style="245" customWidth="1"/>
    <col min="11544" max="11545" width="4.6640625" style="245" customWidth="1"/>
    <col min="11546" max="11546" width="4.44140625" style="245" customWidth="1"/>
    <col min="11547" max="11548" width="4.5546875" style="245" customWidth="1"/>
    <col min="11549" max="11549" width="4.44140625" style="245" customWidth="1"/>
    <col min="11550" max="11550" width="4.5546875" style="245" customWidth="1"/>
    <col min="11551" max="11551" width="4.6640625" style="245" customWidth="1"/>
    <col min="11552" max="11552" width="4.5546875" style="245" customWidth="1"/>
    <col min="11553" max="11553" width="5.6640625" style="245" customWidth="1"/>
    <col min="11554" max="11554" width="6.33203125" style="245" customWidth="1"/>
    <col min="11555" max="11555" width="6.44140625" style="245" customWidth="1"/>
    <col min="11556" max="11556" width="6.109375" style="245" customWidth="1"/>
    <col min="11557" max="11776" width="8.88671875" style="245"/>
    <col min="11777" max="11777" width="3.44140625" style="245" customWidth="1"/>
    <col min="11778" max="11778" width="36.109375" style="245" customWidth="1"/>
    <col min="11779" max="11779" width="4.6640625" style="245" customWidth="1"/>
    <col min="11780" max="11785" width="4.5546875" style="245" customWidth="1"/>
    <col min="11786" max="11786" width="4.6640625" style="245" customWidth="1"/>
    <col min="11787" max="11787" width="4.33203125" style="245" customWidth="1"/>
    <col min="11788" max="11791" width="4.6640625" style="245" customWidth="1"/>
    <col min="11792" max="11792" width="4.5546875" style="245" customWidth="1"/>
    <col min="11793" max="11793" width="4.33203125" style="245" customWidth="1"/>
    <col min="11794" max="11798" width="4.6640625" style="245" customWidth="1"/>
    <col min="11799" max="11799" width="4.44140625" style="245" customWidth="1"/>
    <col min="11800" max="11801" width="4.6640625" style="245" customWidth="1"/>
    <col min="11802" max="11802" width="4.44140625" style="245" customWidth="1"/>
    <col min="11803" max="11804" width="4.5546875" style="245" customWidth="1"/>
    <col min="11805" max="11805" width="4.44140625" style="245" customWidth="1"/>
    <col min="11806" max="11806" width="4.5546875" style="245" customWidth="1"/>
    <col min="11807" max="11807" width="4.6640625" style="245" customWidth="1"/>
    <col min="11808" max="11808" width="4.5546875" style="245" customWidth="1"/>
    <col min="11809" max="11809" width="5.6640625" style="245" customWidth="1"/>
    <col min="11810" max="11810" width="6.33203125" style="245" customWidth="1"/>
    <col min="11811" max="11811" width="6.44140625" style="245" customWidth="1"/>
    <col min="11812" max="11812" width="6.109375" style="245" customWidth="1"/>
    <col min="11813" max="12032" width="8.88671875" style="245"/>
    <col min="12033" max="12033" width="3.44140625" style="245" customWidth="1"/>
    <col min="12034" max="12034" width="36.109375" style="245" customWidth="1"/>
    <col min="12035" max="12035" width="4.6640625" style="245" customWidth="1"/>
    <col min="12036" max="12041" width="4.5546875" style="245" customWidth="1"/>
    <col min="12042" max="12042" width="4.6640625" style="245" customWidth="1"/>
    <col min="12043" max="12043" width="4.33203125" style="245" customWidth="1"/>
    <col min="12044" max="12047" width="4.6640625" style="245" customWidth="1"/>
    <col min="12048" max="12048" width="4.5546875" style="245" customWidth="1"/>
    <col min="12049" max="12049" width="4.33203125" style="245" customWidth="1"/>
    <col min="12050" max="12054" width="4.6640625" style="245" customWidth="1"/>
    <col min="12055" max="12055" width="4.44140625" style="245" customWidth="1"/>
    <col min="12056" max="12057" width="4.6640625" style="245" customWidth="1"/>
    <col min="12058" max="12058" width="4.44140625" style="245" customWidth="1"/>
    <col min="12059" max="12060" width="4.5546875" style="245" customWidth="1"/>
    <col min="12061" max="12061" width="4.44140625" style="245" customWidth="1"/>
    <col min="12062" max="12062" width="4.5546875" style="245" customWidth="1"/>
    <col min="12063" max="12063" width="4.6640625" style="245" customWidth="1"/>
    <col min="12064" max="12064" width="4.5546875" style="245" customWidth="1"/>
    <col min="12065" max="12065" width="5.6640625" style="245" customWidth="1"/>
    <col min="12066" max="12066" width="6.33203125" style="245" customWidth="1"/>
    <col min="12067" max="12067" width="6.44140625" style="245" customWidth="1"/>
    <col min="12068" max="12068" width="6.109375" style="245" customWidth="1"/>
    <col min="12069" max="12288" width="8.88671875" style="245"/>
    <col min="12289" max="12289" width="3.44140625" style="245" customWidth="1"/>
    <col min="12290" max="12290" width="36.109375" style="245" customWidth="1"/>
    <col min="12291" max="12291" width="4.6640625" style="245" customWidth="1"/>
    <col min="12292" max="12297" width="4.5546875" style="245" customWidth="1"/>
    <col min="12298" max="12298" width="4.6640625" style="245" customWidth="1"/>
    <col min="12299" max="12299" width="4.33203125" style="245" customWidth="1"/>
    <col min="12300" max="12303" width="4.6640625" style="245" customWidth="1"/>
    <col min="12304" max="12304" width="4.5546875" style="245" customWidth="1"/>
    <col min="12305" max="12305" width="4.33203125" style="245" customWidth="1"/>
    <col min="12306" max="12310" width="4.6640625" style="245" customWidth="1"/>
    <col min="12311" max="12311" width="4.44140625" style="245" customWidth="1"/>
    <col min="12312" max="12313" width="4.6640625" style="245" customWidth="1"/>
    <col min="12314" max="12314" width="4.44140625" style="245" customWidth="1"/>
    <col min="12315" max="12316" width="4.5546875" style="245" customWidth="1"/>
    <col min="12317" max="12317" width="4.44140625" style="245" customWidth="1"/>
    <col min="12318" max="12318" width="4.5546875" style="245" customWidth="1"/>
    <col min="12319" max="12319" width="4.6640625" style="245" customWidth="1"/>
    <col min="12320" max="12320" width="4.5546875" style="245" customWidth="1"/>
    <col min="12321" max="12321" width="5.6640625" style="245" customWidth="1"/>
    <col min="12322" max="12322" width="6.33203125" style="245" customWidth="1"/>
    <col min="12323" max="12323" width="6.44140625" style="245" customWidth="1"/>
    <col min="12324" max="12324" width="6.109375" style="245" customWidth="1"/>
    <col min="12325" max="12544" width="8.88671875" style="245"/>
    <col min="12545" max="12545" width="3.44140625" style="245" customWidth="1"/>
    <col min="12546" max="12546" width="36.109375" style="245" customWidth="1"/>
    <col min="12547" max="12547" width="4.6640625" style="245" customWidth="1"/>
    <col min="12548" max="12553" width="4.5546875" style="245" customWidth="1"/>
    <col min="12554" max="12554" width="4.6640625" style="245" customWidth="1"/>
    <col min="12555" max="12555" width="4.33203125" style="245" customWidth="1"/>
    <col min="12556" max="12559" width="4.6640625" style="245" customWidth="1"/>
    <col min="12560" max="12560" width="4.5546875" style="245" customWidth="1"/>
    <col min="12561" max="12561" width="4.33203125" style="245" customWidth="1"/>
    <col min="12562" max="12566" width="4.6640625" style="245" customWidth="1"/>
    <col min="12567" max="12567" width="4.44140625" style="245" customWidth="1"/>
    <col min="12568" max="12569" width="4.6640625" style="245" customWidth="1"/>
    <col min="12570" max="12570" width="4.44140625" style="245" customWidth="1"/>
    <col min="12571" max="12572" width="4.5546875" style="245" customWidth="1"/>
    <col min="12573" max="12573" width="4.44140625" style="245" customWidth="1"/>
    <col min="12574" max="12574" width="4.5546875" style="245" customWidth="1"/>
    <col min="12575" max="12575" width="4.6640625" style="245" customWidth="1"/>
    <col min="12576" max="12576" width="4.5546875" style="245" customWidth="1"/>
    <col min="12577" max="12577" width="5.6640625" style="245" customWidth="1"/>
    <col min="12578" max="12578" width="6.33203125" style="245" customWidth="1"/>
    <col min="12579" max="12579" width="6.44140625" style="245" customWidth="1"/>
    <col min="12580" max="12580" width="6.109375" style="245" customWidth="1"/>
    <col min="12581" max="12800" width="8.88671875" style="245"/>
    <col min="12801" max="12801" width="3.44140625" style="245" customWidth="1"/>
    <col min="12802" max="12802" width="36.109375" style="245" customWidth="1"/>
    <col min="12803" max="12803" width="4.6640625" style="245" customWidth="1"/>
    <col min="12804" max="12809" width="4.5546875" style="245" customWidth="1"/>
    <col min="12810" max="12810" width="4.6640625" style="245" customWidth="1"/>
    <col min="12811" max="12811" width="4.33203125" style="245" customWidth="1"/>
    <col min="12812" max="12815" width="4.6640625" style="245" customWidth="1"/>
    <col min="12816" max="12816" width="4.5546875" style="245" customWidth="1"/>
    <col min="12817" max="12817" width="4.33203125" style="245" customWidth="1"/>
    <col min="12818" max="12822" width="4.6640625" style="245" customWidth="1"/>
    <col min="12823" max="12823" width="4.44140625" style="245" customWidth="1"/>
    <col min="12824" max="12825" width="4.6640625" style="245" customWidth="1"/>
    <col min="12826" max="12826" width="4.44140625" style="245" customWidth="1"/>
    <col min="12827" max="12828" width="4.5546875" style="245" customWidth="1"/>
    <col min="12829" max="12829" width="4.44140625" style="245" customWidth="1"/>
    <col min="12830" max="12830" width="4.5546875" style="245" customWidth="1"/>
    <col min="12831" max="12831" width="4.6640625" style="245" customWidth="1"/>
    <col min="12832" max="12832" width="4.5546875" style="245" customWidth="1"/>
    <col min="12833" max="12833" width="5.6640625" style="245" customWidth="1"/>
    <col min="12834" max="12834" width="6.33203125" style="245" customWidth="1"/>
    <col min="12835" max="12835" width="6.44140625" style="245" customWidth="1"/>
    <col min="12836" max="12836" width="6.109375" style="245" customWidth="1"/>
    <col min="12837" max="13056" width="8.88671875" style="245"/>
    <col min="13057" max="13057" width="3.44140625" style="245" customWidth="1"/>
    <col min="13058" max="13058" width="36.109375" style="245" customWidth="1"/>
    <col min="13059" max="13059" width="4.6640625" style="245" customWidth="1"/>
    <col min="13060" max="13065" width="4.5546875" style="245" customWidth="1"/>
    <col min="13066" max="13066" width="4.6640625" style="245" customWidth="1"/>
    <col min="13067" max="13067" width="4.33203125" style="245" customWidth="1"/>
    <col min="13068" max="13071" width="4.6640625" style="245" customWidth="1"/>
    <col min="13072" max="13072" width="4.5546875" style="245" customWidth="1"/>
    <col min="13073" max="13073" width="4.33203125" style="245" customWidth="1"/>
    <col min="13074" max="13078" width="4.6640625" style="245" customWidth="1"/>
    <col min="13079" max="13079" width="4.44140625" style="245" customWidth="1"/>
    <col min="13080" max="13081" width="4.6640625" style="245" customWidth="1"/>
    <col min="13082" max="13082" width="4.44140625" style="245" customWidth="1"/>
    <col min="13083" max="13084" width="4.5546875" style="245" customWidth="1"/>
    <col min="13085" max="13085" width="4.44140625" style="245" customWidth="1"/>
    <col min="13086" max="13086" width="4.5546875" style="245" customWidth="1"/>
    <col min="13087" max="13087" width="4.6640625" style="245" customWidth="1"/>
    <col min="13088" max="13088" width="4.5546875" style="245" customWidth="1"/>
    <col min="13089" max="13089" width="5.6640625" style="245" customWidth="1"/>
    <col min="13090" max="13090" width="6.33203125" style="245" customWidth="1"/>
    <col min="13091" max="13091" width="6.44140625" style="245" customWidth="1"/>
    <col min="13092" max="13092" width="6.109375" style="245" customWidth="1"/>
    <col min="13093" max="13312" width="8.88671875" style="245"/>
    <col min="13313" max="13313" width="3.44140625" style="245" customWidth="1"/>
    <col min="13314" max="13314" width="36.109375" style="245" customWidth="1"/>
    <col min="13315" max="13315" width="4.6640625" style="245" customWidth="1"/>
    <col min="13316" max="13321" width="4.5546875" style="245" customWidth="1"/>
    <col min="13322" max="13322" width="4.6640625" style="245" customWidth="1"/>
    <col min="13323" max="13323" width="4.33203125" style="245" customWidth="1"/>
    <col min="13324" max="13327" width="4.6640625" style="245" customWidth="1"/>
    <col min="13328" max="13328" width="4.5546875" style="245" customWidth="1"/>
    <col min="13329" max="13329" width="4.33203125" style="245" customWidth="1"/>
    <col min="13330" max="13334" width="4.6640625" style="245" customWidth="1"/>
    <col min="13335" max="13335" width="4.44140625" style="245" customWidth="1"/>
    <col min="13336" max="13337" width="4.6640625" style="245" customWidth="1"/>
    <col min="13338" max="13338" width="4.44140625" style="245" customWidth="1"/>
    <col min="13339" max="13340" width="4.5546875" style="245" customWidth="1"/>
    <col min="13341" max="13341" width="4.44140625" style="245" customWidth="1"/>
    <col min="13342" max="13342" width="4.5546875" style="245" customWidth="1"/>
    <col min="13343" max="13343" width="4.6640625" style="245" customWidth="1"/>
    <col min="13344" max="13344" width="4.5546875" style="245" customWidth="1"/>
    <col min="13345" max="13345" width="5.6640625" style="245" customWidth="1"/>
    <col min="13346" max="13346" width="6.33203125" style="245" customWidth="1"/>
    <col min="13347" max="13347" width="6.44140625" style="245" customWidth="1"/>
    <col min="13348" max="13348" width="6.109375" style="245" customWidth="1"/>
    <col min="13349" max="13568" width="8.88671875" style="245"/>
    <col min="13569" max="13569" width="3.44140625" style="245" customWidth="1"/>
    <col min="13570" max="13570" width="36.109375" style="245" customWidth="1"/>
    <col min="13571" max="13571" width="4.6640625" style="245" customWidth="1"/>
    <col min="13572" max="13577" width="4.5546875" style="245" customWidth="1"/>
    <col min="13578" max="13578" width="4.6640625" style="245" customWidth="1"/>
    <col min="13579" max="13579" width="4.33203125" style="245" customWidth="1"/>
    <col min="13580" max="13583" width="4.6640625" style="245" customWidth="1"/>
    <col min="13584" max="13584" width="4.5546875" style="245" customWidth="1"/>
    <col min="13585" max="13585" width="4.33203125" style="245" customWidth="1"/>
    <col min="13586" max="13590" width="4.6640625" style="245" customWidth="1"/>
    <col min="13591" max="13591" width="4.44140625" style="245" customWidth="1"/>
    <col min="13592" max="13593" width="4.6640625" style="245" customWidth="1"/>
    <col min="13594" max="13594" width="4.44140625" style="245" customWidth="1"/>
    <col min="13595" max="13596" width="4.5546875" style="245" customWidth="1"/>
    <col min="13597" max="13597" width="4.44140625" style="245" customWidth="1"/>
    <col min="13598" max="13598" width="4.5546875" style="245" customWidth="1"/>
    <col min="13599" max="13599" width="4.6640625" style="245" customWidth="1"/>
    <col min="13600" max="13600" width="4.5546875" style="245" customWidth="1"/>
    <col min="13601" max="13601" width="5.6640625" style="245" customWidth="1"/>
    <col min="13602" max="13602" width="6.33203125" style="245" customWidth="1"/>
    <col min="13603" max="13603" width="6.44140625" style="245" customWidth="1"/>
    <col min="13604" max="13604" width="6.109375" style="245" customWidth="1"/>
    <col min="13605" max="13824" width="8.88671875" style="245"/>
    <col min="13825" max="13825" width="3.44140625" style="245" customWidth="1"/>
    <col min="13826" max="13826" width="36.109375" style="245" customWidth="1"/>
    <col min="13827" max="13827" width="4.6640625" style="245" customWidth="1"/>
    <col min="13828" max="13833" width="4.5546875" style="245" customWidth="1"/>
    <col min="13834" max="13834" width="4.6640625" style="245" customWidth="1"/>
    <col min="13835" max="13835" width="4.33203125" style="245" customWidth="1"/>
    <col min="13836" max="13839" width="4.6640625" style="245" customWidth="1"/>
    <col min="13840" max="13840" width="4.5546875" style="245" customWidth="1"/>
    <col min="13841" max="13841" width="4.33203125" style="245" customWidth="1"/>
    <col min="13842" max="13846" width="4.6640625" style="245" customWidth="1"/>
    <col min="13847" max="13847" width="4.44140625" style="245" customWidth="1"/>
    <col min="13848" max="13849" width="4.6640625" style="245" customWidth="1"/>
    <col min="13850" max="13850" width="4.44140625" style="245" customWidth="1"/>
    <col min="13851" max="13852" width="4.5546875" style="245" customWidth="1"/>
    <col min="13853" max="13853" width="4.44140625" style="245" customWidth="1"/>
    <col min="13854" max="13854" width="4.5546875" style="245" customWidth="1"/>
    <col min="13855" max="13855" width="4.6640625" style="245" customWidth="1"/>
    <col min="13856" max="13856" width="4.5546875" style="245" customWidth="1"/>
    <col min="13857" max="13857" width="5.6640625" style="245" customWidth="1"/>
    <col min="13858" max="13858" width="6.33203125" style="245" customWidth="1"/>
    <col min="13859" max="13859" width="6.44140625" style="245" customWidth="1"/>
    <col min="13860" max="13860" width="6.109375" style="245" customWidth="1"/>
    <col min="13861" max="14080" width="8.88671875" style="245"/>
    <col min="14081" max="14081" width="3.44140625" style="245" customWidth="1"/>
    <col min="14082" max="14082" width="36.109375" style="245" customWidth="1"/>
    <col min="14083" max="14083" width="4.6640625" style="245" customWidth="1"/>
    <col min="14084" max="14089" width="4.5546875" style="245" customWidth="1"/>
    <col min="14090" max="14090" width="4.6640625" style="245" customWidth="1"/>
    <col min="14091" max="14091" width="4.33203125" style="245" customWidth="1"/>
    <col min="14092" max="14095" width="4.6640625" style="245" customWidth="1"/>
    <col min="14096" max="14096" width="4.5546875" style="245" customWidth="1"/>
    <col min="14097" max="14097" width="4.33203125" style="245" customWidth="1"/>
    <col min="14098" max="14102" width="4.6640625" style="245" customWidth="1"/>
    <col min="14103" max="14103" width="4.44140625" style="245" customWidth="1"/>
    <col min="14104" max="14105" width="4.6640625" style="245" customWidth="1"/>
    <col min="14106" max="14106" width="4.44140625" style="245" customWidth="1"/>
    <col min="14107" max="14108" width="4.5546875" style="245" customWidth="1"/>
    <col min="14109" max="14109" width="4.44140625" style="245" customWidth="1"/>
    <col min="14110" max="14110" width="4.5546875" style="245" customWidth="1"/>
    <col min="14111" max="14111" width="4.6640625" style="245" customWidth="1"/>
    <col min="14112" max="14112" width="4.5546875" style="245" customWidth="1"/>
    <col min="14113" max="14113" width="5.6640625" style="245" customWidth="1"/>
    <col min="14114" max="14114" width="6.33203125" style="245" customWidth="1"/>
    <col min="14115" max="14115" width="6.44140625" style="245" customWidth="1"/>
    <col min="14116" max="14116" width="6.109375" style="245" customWidth="1"/>
    <col min="14117" max="14336" width="8.88671875" style="245"/>
    <col min="14337" max="14337" width="3.44140625" style="245" customWidth="1"/>
    <col min="14338" max="14338" width="36.109375" style="245" customWidth="1"/>
    <col min="14339" max="14339" width="4.6640625" style="245" customWidth="1"/>
    <col min="14340" max="14345" width="4.5546875" style="245" customWidth="1"/>
    <col min="14346" max="14346" width="4.6640625" style="245" customWidth="1"/>
    <col min="14347" max="14347" width="4.33203125" style="245" customWidth="1"/>
    <col min="14348" max="14351" width="4.6640625" style="245" customWidth="1"/>
    <col min="14352" max="14352" width="4.5546875" style="245" customWidth="1"/>
    <col min="14353" max="14353" width="4.33203125" style="245" customWidth="1"/>
    <col min="14354" max="14358" width="4.6640625" style="245" customWidth="1"/>
    <col min="14359" max="14359" width="4.44140625" style="245" customWidth="1"/>
    <col min="14360" max="14361" width="4.6640625" style="245" customWidth="1"/>
    <col min="14362" max="14362" width="4.44140625" style="245" customWidth="1"/>
    <col min="14363" max="14364" width="4.5546875" style="245" customWidth="1"/>
    <col min="14365" max="14365" width="4.44140625" style="245" customWidth="1"/>
    <col min="14366" max="14366" width="4.5546875" style="245" customWidth="1"/>
    <col min="14367" max="14367" width="4.6640625" style="245" customWidth="1"/>
    <col min="14368" max="14368" width="4.5546875" style="245" customWidth="1"/>
    <col min="14369" max="14369" width="5.6640625" style="245" customWidth="1"/>
    <col min="14370" max="14370" width="6.33203125" style="245" customWidth="1"/>
    <col min="14371" max="14371" width="6.44140625" style="245" customWidth="1"/>
    <col min="14372" max="14372" width="6.109375" style="245" customWidth="1"/>
    <col min="14373" max="14592" width="8.88671875" style="245"/>
    <col min="14593" max="14593" width="3.44140625" style="245" customWidth="1"/>
    <col min="14594" max="14594" width="36.109375" style="245" customWidth="1"/>
    <col min="14595" max="14595" width="4.6640625" style="245" customWidth="1"/>
    <col min="14596" max="14601" width="4.5546875" style="245" customWidth="1"/>
    <col min="14602" max="14602" width="4.6640625" style="245" customWidth="1"/>
    <col min="14603" max="14603" width="4.33203125" style="245" customWidth="1"/>
    <col min="14604" max="14607" width="4.6640625" style="245" customWidth="1"/>
    <col min="14608" max="14608" width="4.5546875" style="245" customWidth="1"/>
    <col min="14609" max="14609" width="4.33203125" style="245" customWidth="1"/>
    <col min="14610" max="14614" width="4.6640625" style="245" customWidth="1"/>
    <col min="14615" max="14615" width="4.44140625" style="245" customWidth="1"/>
    <col min="14616" max="14617" width="4.6640625" style="245" customWidth="1"/>
    <col min="14618" max="14618" width="4.44140625" style="245" customWidth="1"/>
    <col min="14619" max="14620" width="4.5546875" style="245" customWidth="1"/>
    <col min="14621" max="14621" width="4.44140625" style="245" customWidth="1"/>
    <col min="14622" max="14622" width="4.5546875" style="245" customWidth="1"/>
    <col min="14623" max="14623" width="4.6640625" style="245" customWidth="1"/>
    <col min="14624" max="14624" width="4.5546875" style="245" customWidth="1"/>
    <col min="14625" max="14625" width="5.6640625" style="245" customWidth="1"/>
    <col min="14626" max="14626" width="6.33203125" style="245" customWidth="1"/>
    <col min="14627" max="14627" width="6.44140625" style="245" customWidth="1"/>
    <col min="14628" max="14628" width="6.109375" style="245" customWidth="1"/>
    <col min="14629" max="14848" width="8.88671875" style="245"/>
    <col min="14849" max="14849" width="3.44140625" style="245" customWidth="1"/>
    <col min="14850" max="14850" width="36.109375" style="245" customWidth="1"/>
    <col min="14851" max="14851" width="4.6640625" style="245" customWidth="1"/>
    <col min="14852" max="14857" width="4.5546875" style="245" customWidth="1"/>
    <col min="14858" max="14858" width="4.6640625" style="245" customWidth="1"/>
    <col min="14859" max="14859" width="4.33203125" style="245" customWidth="1"/>
    <col min="14860" max="14863" width="4.6640625" style="245" customWidth="1"/>
    <col min="14864" max="14864" width="4.5546875" style="245" customWidth="1"/>
    <col min="14865" max="14865" width="4.33203125" style="245" customWidth="1"/>
    <col min="14866" max="14870" width="4.6640625" style="245" customWidth="1"/>
    <col min="14871" max="14871" width="4.44140625" style="245" customWidth="1"/>
    <col min="14872" max="14873" width="4.6640625" style="245" customWidth="1"/>
    <col min="14874" max="14874" width="4.44140625" style="245" customWidth="1"/>
    <col min="14875" max="14876" width="4.5546875" style="245" customWidth="1"/>
    <col min="14877" max="14877" width="4.44140625" style="245" customWidth="1"/>
    <col min="14878" max="14878" width="4.5546875" style="245" customWidth="1"/>
    <col min="14879" max="14879" width="4.6640625" style="245" customWidth="1"/>
    <col min="14880" max="14880" width="4.5546875" style="245" customWidth="1"/>
    <col min="14881" max="14881" width="5.6640625" style="245" customWidth="1"/>
    <col min="14882" max="14882" width="6.33203125" style="245" customWidth="1"/>
    <col min="14883" max="14883" width="6.44140625" style="245" customWidth="1"/>
    <col min="14884" max="14884" width="6.109375" style="245" customWidth="1"/>
    <col min="14885" max="15104" width="8.88671875" style="245"/>
    <col min="15105" max="15105" width="3.44140625" style="245" customWidth="1"/>
    <col min="15106" max="15106" width="36.109375" style="245" customWidth="1"/>
    <col min="15107" max="15107" width="4.6640625" style="245" customWidth="1"/>
    <col min="15108" max="15113" width="4.5546875" style="245" customWidth="1"/>
    <col min="15114" max="15114" width="4.6640625" style="245" customWidth="1"/>
    <col min="15115" max="15115" width="4.33203125" style="245" customWidth="1"/>
    <col min="15116" max="15119" width="4.6640625" style="245" customWidth="1"/>
    <col min="15120" max="15120" width="4.5546875" style="245" customWidth="1"/>
    <col min="15121" max="15121" width="4.33203125" style="245" customWidth="1"/>
    <col min="15122" max="15126" width="4.6640625" style="245" customWidth="1"/>
    <col min="15127" max="15127" width="4.44140625" style="245" customWidth="1"/>
    <col min="15128" max="15129" width="4.6640625" style="245" customWidth="1"/>
    <col min="15130" max="15130" width="4.44140625" style="245" customWidth="1"/>
    <col min="15131" max="15132" width="4.5546875" style="245" customWidth="1"/>
    <col min="15133" max="15133" width="4.44140625" style="245" customWidth="1"/>
    <col min="15134" max="15134" width="4.5546875" style="245" customWidth="1"/>
    <col min="15135" max="15135" width="4.6640625" style="245" customWidth="1"/>
    <col min="15136" max="15136" width="4.5546875" style="245" customWidth="1"/>
    <col min="15137" max="15137" width="5.6640625" style="245" customWidth="1"/>
    <col min="15138" max="15138" width="6.33203125" style="245" customWidth="1"/>
    <col min="15139" max="15139" width="6.44140625" style="245" customWidth="1"/>
    <col min="15140" max="15140" width="6.109375" style="245" customWidth="1"/>
    <col min="15141" max="15360" width="8.88671875" style="245"/>
    <col min="15361" max="15361" width="3.44140625" style="245" customWidth="1"/>
    <col min="15362" max="15362" width="36.109375" style="245" customWidth="1"/>
    <col min="15363" max="15363" width="4.6640625" style="245" customWidth="1"/>
    <col min="15364" max="15369" width="4.5546875" style="245" customWidth="1"/>
    <col min="15370" max="15370" width="4.6640625" style="245" customWidth="1"/>
    <col min="15371" max="15371" width="4.33203125" style="245" customWidth="1"/>
    <col min="15372" max="15375" width="4.6640625" style="245" customWidth="1"/>
    <col min="15376" max="15376" width="4.5546875" style="245" customWidth="1"/>
    <col min="15377" max="15377" width="4.33203125" style="245" customWidth="1"/>
    <col min="15378" max="15382" width="4.6640625" style="245" customWidth="1"/>
    <col min="15383" max="15383" width="4.44140625" style="245" customWidth="1"/>
    <col min="15384" max="15385" width="4.6640625" style="245" customWidth="1"/>
    <col min="15386" max="15386" width="4.44140625" style="245" customWidth="1"/>
    <col min="15387" max="15388" width="4.5546875" style="245" customWidth="1"/>
    <col min="15389" max="15389" width="4.44140625" style="245" customWidth="1"/>
    <col min="15390" max="15390" width="4.5546875" style="245" customWidth="1"/>
    <col min="15391" max="15391" width="4.6640625" style="245" customWidth="1"/>
    <col min="15392" max="15392" width="4.5546875" style="245" customWidth="1"/>
    <col min="15393" max="15393" width="5.6640625" style="245" customWidth="1"/>
    <col min="15394" max="15394" width="6.33203125" style="245" customWidth="1"/>
    <col min="15395" max="15395" width="6.44140625" style="245" customWidth="1"/>
    <col min="15396" max="15396" width="6.109375" style="245" customWidth="1"/>
    <col min="15397" max="15616" width="8.88671875" style="245"/>
    <col min="15617" max="15617" width="3.44140625" style="245" customWidth="1"/>
    <col min="15618" max="15618" width="36.109375" style="245" customWidth="1"/>
    <col min="15619" max="15619" width="4.6640625" style="245" customWidth="1"/>
    <col min="15620" max="15625" width="4.5546875" style="245" customWidth="1"/>
    <col min="15626" max="15626" width="4.6640625" style="245" customWidth="1"/>
    <col min="15627" max="15627" width="4.33203125" style="245" customWidth="1"/>
    <col min="15628" max="15631" width="4.6640625" style="245" customWidth="1"/>
    <col min="15632" max="15632" width="4.5546875" style="245" customWidth="1"/>
    <col min="15633" max="15633" width="4.33203125" style="245" customWidth="1"/>
    <col min="15634" max="15638" width="4.6640625" style="245" customWidth="1"/>
    <col min="15639" max="15639" width="4.44140625" style="245" customWidth="1"/>
    <col min="15640" max="15641" width="4.6640625" style="245" customWidth="1"/>
    <col min="15642" max="15642" width="4.44140625" style="245" customWidth="1"/>
    <col min="15643" max="15644" width="4.5546875" style="245" customWidth="1"/>
    <col min="15645" max="15645" width="4.44140625" style="245" customWidth="1"/>
    <col min="15646" max="15646" width="4.5546875" style="245" customWidth="1"/>
    <col min="15647" max="15647" width="4.6640625" style="245" customWidth="1"/>
    <col min="15648" max="15648" width="4.5546875" style="245" customWidth="1"/>
    <col min="15649" max="15649" width="5.6640625" style="245" customWidth="1"/>
    <col min="15650" max="15650" width="6.33203125" style="245" customWidth="1"/>
    <col min="15651" max="15651" width="6.44140625" style="245" customWidth="1"/>
    <col min="15652" max="15652" width="6.109375" style="245" customWidth="1"/>
    <col min="15653" max="15872" width="8.88671875" style="245"/>
    <col min="15873" max="15873" width="3.44140625" style="245" customWidth="1"/>
    <col min="15874" max="15874" width="36.109375" style="245" customWidth="1"/>
    <col min="15875" max="15875" width="4.6640625" style="245" customWidth="1"/>
    <col min="15876" max="15881" width="4.5546875" style="245" customWidth="1"/>
    <col min="15882" max="15882" width="4.6640625" style="245" customWidth="1"/>
    <col min="15883" max="15883" width="4.33203125" style="245" customWidth="1"/>
    <col min="15884" max="15887" width="4.6640625" style="245" customWidth="1"/>
    <col min="15888" max="15888" width="4.5546875" style="245" customWidth="1"/>
    <col min="15889" max="15889" width="4.33203125" style="245" customWidth="1"/>
    <col min="15890" max="15894" width="4.6640625" style="245" customWidth="1"/>
    <col min="15895" max="15895" width="4.44140625" style="245" customWidth="1"/>
    <col min="15896" max="15897" width="4.6640625" style="245" customWidth="1"/>
    <col min="15898" max="15898" width="4.44140625" style="245" customWidth="1"/>
    <col min="15899" max="15900" width="4.5546875" style="245" customWidth="1"/>
    <col min="15901" max="15901" width="4.44140625" style="245" customWidth="1"/>
    <col min="15902" max="15902" width="4.5546875" style="245" customWidth="1"/>
    <col min="15903" max="15903" width="4.6640625" style="245" customWidth="1"/>
    <col min="15904" max="15904" width="4.5546875" style="245" customWidth="1"/>
    <col min="15905" max="15905" width="5.6640625" style="245" customWidth="1"/>
    <col min="15906" max="15906" width="6.33203125" style="245" customWidth="1"/>
    <col min="15907" max="15907" width="6.44140625" style="245" customWidth="1"/>
    <col min="15908" max="15908" width="6.109375" style="245" customWidth="1"/>
    <col min="15909" max="16128" width="8.88671875" style="245"/>
    <col min="16129" max="16129" width="3.44140625" style="245" customWidth="1"/>
    <col min="16130" max="16130" width="36.109375" style="245" customWidth="1"/>
    <col min="16131" max="16131" width="4.6640625" style="245" customWidth="1"/>
    <col min="16132" max="16137" width="4.5546875" style="245" customWidth="1"/>
    <col min="16138" max="16138" width="4.6640625" style="245" customWidth="1"/>
    <col min="16139" max="16139" width="4.33203125" style="245" customWidth="1"/>
    <col min="16140" max="16143" width="4.6640625" style="245" customWidth="1"/>
    <col min="16144" max="16144" width="4.5546875" style="245" customWidth="1"/>
    <col min="16145" max="16145" width="4.33203125" style="245" customWidth="1"/>
    <col min="16146" max="16150" width="4.6640625" style="245" customWidth="1"/>
    <col min="16151" max="16151" width="4.44140625" style="245" customWidth="1"/>
    <col min="16152" max="16153" width="4.6640625" style="245" customWidth="1"/>
    <col min="16154" max="16154" width="4.44140625" style="245" customWidth="1"/>
    <col min="16155" max="16156" width="4.5546875" style="245" customWidth="1"/>
    <col min="16157" max="16157" width="4.44140625" style="245" customWidth="1"/>
    <col min="16158" max="16158" width="4.5546875" style="245" customWidth="1"/>
    <col min="16159" max="16159" width="4.6640625" style="245" customWidth="1"/>
    <col min="16160" max="16160" width="4.5546875" style="245" customWidth="1"/>
    <col min="16161" max="16161" width="5.6640625" style="245" customWidth="1"/>
    <col min="16162" max="16162" width="6.33203125" style="245" customWidth="1"/>
    <col min="16163" max="16163" width="6.44140625" style="245" customWidth="1"/>
    <col min="16164" max="16164" width="6.109375" style="245" customWidth="1"/>
    <col min="16165" max="16384" width="8.88671875" style="245"/>
  </cols>
  <sheetData>
    <row r="1" spans="1:38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</row>
    <row r="2" spans="1:38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</row>
    <row r="3" spans="1:38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</row>
    <row r="4" spans="1:38" ht="15.6" x14ac:dyDescent="0.3">
      <c r="A4" s="519" t="s">
        <v>31</v>
      </c>
      <c r="B4" s="519"/>
      <c r="C4" s="519"/>
      <c r="D4" s="519"/>
      <c r="E4" s="519"/>
      <c r="F4" s="519"/>
      <c r="G4" s="519"/>
      <c r="H4" s="519"/>
      <c r="I4" s="247"/>
      <c r="J4" s="247"/>
      <c r="K4" s="247"/>
      <c r="L4" s="247"/>
      <c r="M4" s="247"/>
      <c r="N4" s="247"/>
      <c r="O4" s="247"/>
      <c r="P4" s="247"/>
      <c r="Q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8"/>
      <c r="AH4" s="248"/>
      <c r="AI4" s="248"/>
    </row>
    <row r="5" spans="1:38" ht="15.6" x14ac:dyDescent="0.3">
      <c r="A5" s="519" t="s">
        <v>515</v>
      </c>
      <c r="B5" s="519"/>
      <c r="C5" s="519"/>
      <c r="D5" s="519"/>
      <c r="E5" s="519"/>
      <c r="F5" s="519"/>
      <c r="G5" s="519"/>
      <c r="H5" s="519"/>
      <c r="I5" s="247"/>
      <c r="J5" s="247"/>
      <c r="K5" s="247"/>
      <c r="L5" s="247"/>
      <c r="M5" s="247"/>
      <c r="N5" s="247"/>
      <c r="O5" s="247"/>
      <c r="P5" s="247"/>
      <c r="Q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8"/>
      <c r="AH5" s="248"/>
      <c r="AI5" s="248"/>
    </row>
    <row r="6" spans="1:38" ht="15.6" x14ac:dyDescent="0.3">
      <c r="A6" s="249" t="s">
        <v>482</v>
      </c>
      <c r="B6" s="249"/>
      <c r="C6" s="249"/>
      <c r="D6" s="249"/>
      <c r="E6" s="249"/>
      <c r="F6" s="249"/>
      <c r="G6" s="249"/>
      <c r="H6" s="249"/>
      <c r="I6" s="247"/>
      <c r="J6" s="247"/>
      <c r="K6" s="247"/>
      <c r="L6" s="249"/>
      <c r="M6" s="249"/>
      <c r="N6" s="249"/>
      <c r="O6" s="247"/>
      <c r="P6" s="247"/>
      <c r="Q6" s="247"/>
      <c r="S6" s="247"/>
      <c r="T6" s="247"/>
      <c r="U6" s="249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48"/>
      <c r="AI6" s="248"/>
    </row>
    <row r="7" spans="1:38" x14ac:dyDescent="0.25">
      <c r="A7" s="247"/>
      <c r="B7" s="250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48"/>
      <c r="AI7" s="248"/>
    </row>
    <row r="8" spans="1:38" s="251" customFormat="1" ht="53.4" customHeight="1" x14ac:dyDescent="0.3">
      <c r="A8" s="520" t="s">
        <v>3</v>
      </c>
      <c r="B8" s="522" t="s">
        <v>4</v>
      </c>
      <c r="C8" s="561" t="s">
        <v>516</v>
      </c>
      <c r="D8" s="561"/>
      <c r="E8" s="561"/>
      <c r="F8" s="561" t="s">
        <v>32</v>
      </c>
      <c r="G8" s="561"/>
      <c r="H8" s="561"/>
      <c r="I8" s="561" t="s">
        <v>517</v>
      </c>
      <c r="J8" s="561"/>
      <c r="K8" s="561"/>
      <c r="L8" s="561" t="s">
        <v>518</v>
      </c>
      <c r="M8" s="561"/>
      <c r="N8" s="561"/>
      <c r="O8" s="561" t="s">
        <v>519</v>
      </c>
      <c r="P8" s="561"/>
      <c r="Q8" s="561"/>
      <c r="R8" s="544" t="s">
        <v>520</v>
      </c>
      <c r="S8" s="545"/>
      <c r="T8" s="546"/>
      <c r="U8" s="525" t="s">
        <v>521</v>
      </c>
      <c r="V8" s="525"/>
      <c r="W8" s="525"/>
      <c r="X8" s="525" t="s">
        <v>37</v>
      </c>
      <c r="Y8" s="525"/>
      <c r="Z8" s="525"/>
      <c r="AA8" s="525" t="s">
        <v>38</v>
      </c>
      <c r="AB8" s="525"/>
      <c r="AC8" s="525"/>
      <c r="AD8" s="525" t="s">
        <v>522</v>
      </c>
      <c r="AE8" s="525"/>
      <c r="AF8" s="525"/>
      <c r="AG8" s="530" t="s">
        <v>5</v>
      </c>
      <c r="AH8" s="531"/>
      <c r="AI8" s="532"/>
      <c r="AJ8" s="529"/>
      <c r="AK8" s="529"/>
      <c r="AL8" s="529"/>
    </row>
    <row r="9" spans="1:38" s="251" customFormat="1" ht="24" customHeight="1" x14ac:dyDescent="0.3">
      <c r="A9" s="521"/>
      <c r="B9" s="523"/>
      <c r="C9" s="544" t="s">
        <v>331</v>
      </c>
      <c r="D9" s="545"/>
      <c r="E9" s="546"/>
      <c r="F9" s="544" t="s">
        <v>523</v>
      </c>
      <c r="G9" s="545"/>
      <c r="H9" s="546"/>
      <c r="I9" s="544" t="s">
        <v>331</v>
      </c>
      <c r="J9" s="545"/>
      <c r="K9" s="546"/>
      <c r="L9" s="544" t="s">
        <v>496</v>
      </c>
      <c r="M9" s="545"/>
      <c r="N9" s="546"/>
      <c r="O9" s="544" t="s">
        <v>524</v>
      </c>
      <c r="P9" s="545"/>
      <c r="Q9" s="546"/>
      <c r="R9" s="544" t="s">
        <v>330</v>
      </c>
      <c r="S9" s="545"/>
      <c r="T9" s="546"/>
      <c r="U9" s="538" t="s">
        <v>329</v>
      </c>
      <c r="V9" s="539"/>
      <c r="W9" s="540"/>
      <c r="X9" s="538" t="s">
        <v>525</v>
      </c>
      <c r="Y9" s="539"/>
      <c r="Z9" s="540"/>
      <c r="AA9" s="538" t="s">
        <v>334</v>
      </c>
      <c r="AB9" s="539"/>
      <c r="AC9" s="540"/>
      <c r="AD9" s="538" t="s">
        <v>495</v>
      </c>
      <c r="AE9" s="539"/>
      <c r="AF9" s="540"/>
      <c r="AG9" s="533"/>
      <c r="AH9" s="534"/>
      <c r="AI9" s="535"/>
      <c r="AJ9" s="529"/>
      <c r="AK9" s="529"/>
      <c r="AL9" s="529"/>
    </row>
    <row r="10" spans="1:38" s="251" customFormat="1" ht="57.6" customHeight="1" x14ac:dyDescent="0.3">
      <c r="A10" s="252"/>
      <c r="B10" s="252"/>
      <c r="C10" s="252" t="s">
        <v>6</v>
      </c>
      <c r="D10" s="252" t="s">
        <v>7</v>
      </c>
      <c r="E10" s="252" t="s">
        <v>8</v>
      </c>
      <c r="F10" s="252" t="s">
        <v>6</v>
      </c>
      <c r="G10" s="252" t="s">
        <v>7</v>
      </c>
      <c r="H10" s="252" t="s">
        <v>8</v>
      </c>
      <c r="I10" s="252" t="s">
        <v>6</v>
      </c>
      <c r="J10" s="252" t="s">
        <v>7</v>
      </c>
      <c r="K10" s="252" t="s">
        <v>8</v>
      </c>
      <c r="L10" s="252" t="s">
        <v>6</v>
      </c>
      <c r="M10" s="252" t="s">
        <v>7</v>
      </c>
      <c r="N10" s="252" t="s">
        <v>8</v>
      </c>
      <c r="O10" s="252" t="s">
        <v>6</v>
      </c>
      <c r="P10" s="252" t="s">
        <v>7</v>
      </c>
      <c r="Q10" s="252" t="s">
        <v>8</v>
      </c>
      <c r="R10" s="252" t="s">
        <v>6</v>
      </c>
      <c r="S10" s="252" t="s">
        <v>7</v>
      </c>
      <c r="T10" s="252" t="s">
        <v>8</v>
      </c>
      <c r="U10" s="252" t="s">
        <v>6</v>
      </c>
      <c r="V10" s="252" t="s">
        <v>7</v>
      </c>
      <c r="W10" s="252" t="s">
        <v>8</v>
      </c>
      <c r="X10" s="252" t="s">
        <v>6</v>
      </c>
      <c r="Y10" s="252" t="s">
        <v>7</v>
      </c>
      <c r="Z10" s="252" t="s">
        <v>9</v>
      </c>
      <c r="AA10" s="252" t="s">
        <v>6</v>
      </c>
      <c r="AB10" s="252" t="s">
        <v>7</v>
      </c>
      <c r="AC10" s="252" t="s">
        <v>9</v>
      </c>
      <c r="AD10" s="252" t="s">
        <v>6</v>
      </c>
      <c r="AE10" s="252" t="s">
        <v>7</v>
      </c>
      <c r="AF10" s="252" t="s">
        <v>9</v>
      </c>
      <c r="AG10" s="252" t="s">
        <v>6</v>
      </c>
      <c r="AH10" s="252" t="s">
        <v>7</v>
      </c>
      <c r="AI10" s="252" t="s">
        <v>9</v>
      </c>
    </row>
    <row r="11" spans="1:38" s="257" customFormat="1" ht="13.8" x14ac:dyDescent="0.25">
      <c r="A11" s="253">
        <v>1</v>
      </c>
      <c r="B11" s="291" t="s">
        <v>526</v>
      </c>
      <c r="C11" s="272">
        <v>20</v>
      </c>
      <c r="D11" s="276">
        <v>45</v>
      </c>
      <c r="E11" s="277">
        <v>85</v>
      </c>
      <c r="F11" s="292">
        <v>20.9</v>
      </c>
      <c r="G11" s="286">
        <v>40</v>
      </c>
      <c r="H11" s="293">
        <v>70</v>
      </c>
      <c r="I11" s="294">
        <v>20</v>
      </c>
      <c r="J11" s="276">
        <v>45</v>
      </c>
      <c r="K11" s="277">
        <v>85</v>
      </c>
      <c r="L11" s="295">
        <v>14</v>
      </c>
      <c r="M11" s="279">
        <f>L11+5+7+10</f>
        <v>36</v>
      </c>
      <c r="N11" s="277">
        <v>60</v>
      </c>
      <c r="O11" s="272">
        <v>25</v>
      </c>
      <c r="P11" s="295">
        <v>45</v>
      </c>
      <c r="Q11" s="277">
        <v>80</v>
      </c>
      <c r="R11" s="275">
        <v>22</v>
      </c>
      <c r="S11" s="295">
        <v>46</v>
      </c>
      <c r="T11" s="277">
        <v>86</v>
      </c>
      <c r="U11" s="277">
        <v>10</v>
      </c>
      <c r="V11" s="276">
        <v>28</v>
      </c>
      <c r="W11" s="253">
        <v>65</v>
      </c>
      <c r="X11" s="277">
        <v>15.2</v>
      </c>
      <c r="Y11" s="277">
        <v>36.6</v>
      </c>
      <c r="Z11" s="277">
        <v>54</v>
      </c>
      <c r="AA11" s="275">
        <v>20</v>
      </c>
      <c r="AB11" s="276">
        <v>44</v>
      </c>
      <c r="AC11" s="277">
        <v>62</v>
      </c>
      <c r="AD11" s="275">
        <v>18</v>
      </c>
      <c r="AE11" s="276">
        <v>50</v>
      </c>
      <c r="AF11" s="164">
        <v>66</v>
      </c>
      <c r="AG11" s="255">
        <f>ROUND((C11+F11+I11+L11+O11+R11+U11+X11+AA11+AD11)/10,1)</f>
        <v>18.5</v>
      </c>
      <c r="AH11" s="255">
        <f>ROUND((D11+G11+J11+M11+P11+S11+V11+Y11+AB11+AE11)/10,1)</f>
        <v>41.6</v>
      </c>
      <c r="AI11" s="255">
        <f>ROUND((E11+H11+K11+N11+Q11+T11+W11+Z11+AC11+AF11)/10,1)</f>
        <v>71.3</v>
      </c>
      <c r="AJ11" s="266"/>
    </row>
    <row r="12" spans="1:38" s="257" customFormat="1" ht="13.8" x14ac:dyDescent="0.25">
      <c r="A12" s="253">
        <f>A11+1</f>
        <v>2</v>
      </c>
      <c r="B12" s="291" t="s">
        <v>527</v>
      </c>
      <c r="C12" s="272">
        <v>23</v>
      </c>
      <c r="D12" s="276">
        <v>48</v>
      </c>
      <c r="E12" s="277">
        <v>95</v>
      </c>
      <c r="F12" s="292">
        <v>22.7</v>
      </c>
      <c r="G12" s="286">
        <v>42</v>
      </c>
      <c r="H12" s="293">
        <v>71</v>
      </c>
      <c r="I12" s="294">
        <v>25</v>
      </c>
      <c r="J12" s="276">
        <v>48</v>
      </c>
      <c r="K12" s="277">
        <v>95</v>
      </c>
      <c r="L12" s="295">
        <v>14.5</v>
      </c>
      <c r="M12" s="279">
        <f>5+7+10+L12</f>
        <v>36.5</v>
      </c>
      <c r="N12" s="277">
        <v>61.5</v>
      </c>
      <c r="O12" s="272">
        <v>25</v>
      </c>
      <c r="P12" s="295">
        <v>45</v>
      </c>
      <c r="Q12" s="277">
        <v>80</v>
      </c>
      <c r="R12" s="275">
        <v>22</v>
      </c>
      <c r="S12" s="295">
        <v>46</v>
      </c>
      <c r="T12" s="277">
        <v>86</v>
      </c>
      <c r="U12" s="277">
        <v>15</v>
      </c>
      <c r="V12" s="276">
        <v>35</v>
      </c>
      <c r="W12" s="253">
        <v>65</v>
      </c>
      <c r="X12" s="277">
        <v>14.5</v>
      </c>
      <c r="Y12" s="277">
        <v>25.3</v>
      </c>
      <c r="Z12" s="277">
        <v>39</v>
      </c>
      <c r="AA12" s="275">
        <v>19</v>
      </c>
      <c r="AB12" s="276">
        <v>43</v>
      </c>
      <c r="AC12" s="277">
        <v>52</v>
      </c>
      <c r="AD12" s="275">
        <v>25</v>
      </c>
      <c r="AE12" s="276">
        <v>50</v>
      </c>
      <c r="AF12" s="164">
        <v>70</v>
      </c>
      <c r="AG12" s="255">
        <f t="shared" ref="AG12:AH34" si="0">ROUND((C12+F12+I12+L12+O12+R12+U12+X12+AA12+AD12)/10,1)</f>
        <v>20.6</v>
      </c>
      <c r="AH12" s="255">
        <f t="shared" si="0"/>
        <v>41.9</v>
      </c>
      <c r="AI12" s="255">
        <f t="shared" ref="AI12:AI31" si="1">ROUND((E12+H12+K12+N12+Q12+T12+W12+Z12+AC12+AF12)/10,1)</f>
        <v>71.5</v>
      </c>
      <c r="AJ12" s="266"/>
    </row>
    <row r="13" spans="1:38" s="257" customFormat="1" ht="13.8" x14ac:dyDescent="0.25">
      <c r="A13" s="253">
        <f t="shared" ref="A13:A34" si="2">A12+1</f>
        <v>3</v>
      </c>
      <c r="B13" s="154" t="s">
        <v>528</v>
      </c>
      <c r="C13" s="272">
        <v>10</v>
      </c>
      <c r="D13" s="276">
        <v>10</v>
      </c>
      <c r="E13" s="277">
        <v>85</v>
      </c>
      <c r="F13" s="292">
        <v>6</v>
      </c>
      <c r="G13" s="286">
        <v>6</v>
      </c>
      <c r="H13" s="301">
        <v>6</v>
      </c>
      <c r="I13" s="294">
        <v>10</v>
      </c>
      <c r="J13" s="276">
        <v>10</v>
      </c>
      <c r="K13" s="277">
        <v>85</v>
      </c>
      <c r="L13" s="295">
        <v>12</v>
      </c>
      <c r="M13" s="279">
        <v>12</v>
      </c>
      <c r="N13" s="316">
        <v>12</v>
      </c>
      <c r="O13" s="272">
        <v>10</v>
      </c>
      <c r="P13" s="295">
        <v>10</v>
      </c>
      <c r="Q13" s="277">
        <v>80</v>
      </c>
      <c r="R13" s="275">
        <v>0</v>
      </c>
      <c r="S13" s="295">
        <v>0</v>
      </c>
      <c r="T13" s="277">
        <v>62</v>
      </c>
      <c r="U13" s="277">
        <v>0</v>
      </c>
      <c r="V13" s="276">
        <v>0</v>
      </c>
      <c r="W13" s="375">
        <v>0</v>
      </c>
      <c r="X13" s="277">
        <v>2</v>
      </c>
      <c r="Y13" s="277">
        <v>2</v>
      </c>
      <c r="Z13" s="277">
        <v>2</v>
      </c>
      <c r="AA13" s="275">
        <v>1</v>
      </c>
      <c r="AB13" s="276">
        <v>1</v>
      </c>
      <c r="AC13" s="277">
        <v>45</v>
      </c>
      <c r="AD13" s="275">
        <v>2</v>
      </c>
      <c r="AE13" s="276">
        <v>2</v>
      </c>
      <c r="AF13" s="164">
        <v>45</v>
      </c>
      <c r="AG13" s="255">
        <f t="shared" si="0"/>
        <v>5.3</v>
      </c>
      <c r="AH13" s="255">
        <f t="shared" si="0"/>
        <v>5.3</v>
      </c>
      <c r="AI13" s="255">
        <f t="shared" si="1"/>
        <v>42.2</v>
      </c>
      <c r="AJ13" s="266"/>
    </row>
    <row r="14" spans="1:38" s="257" customFormat="1" ht="13.8" x14ac:dyDescent="0.25">
      <c r="A14" s="253">
        <f t="shared" si="2"/>
        <v>4</v>
      </c>
      <c r="B14" s="297" t="s">
        <v>529</v>
      </c>
      <c r="C14" s="272">
        <v>15</v>
      </c>
      <c r="D14" s="276">
        <v>40</v>
      </c>
      <c r="E14" s="277">
        <v>85</v>
      </c>
      <c r="F14" s="292">
        <v>6</v>
      </c>
      <c r="G14" s="286">
        <v>9</v>
      </c>
      <c r="H14" s="301">
        <v>15</v>
      </c>
      <c r="I14" s="294">
        <v>20</v>
      </c>
      <c r="J14" s="276">
        <v>45</v>
      </c>
      <c r="K14" s="277">
        <v>85</v>
      </c>
      <c r="L14" s="295">
        <v>17</v>
      </c>
      <c r="M14" s="279">
        <f>L14+15</f>
        <v>32</v>
      </c>
      <c r="N14" s="316">
        <v>32</v>
      </c>
      <c r="O14" s="272">
        <v>25</v>
      </c>
      <c r="P14" s="295">
        <v>45</v>
      </c>
      <c r="Q14" s="277">
        <v>80</v>
      </c>
      <c r="R14" s="275">
        <v>18</v>
      </c>
      <c r="S14" s="295">
        <v>38</v>
      </c>
      <c r="T14" s="277">
        <v>78</v>
      </c>
      <c r="U14" s="277">
        <v>5</v>
      </c>
      <c r="V14" s="276">
        <v>16.5</v>
      </c>
      <c r="W14" s="375">
        <v>49</v>
      </c>
      <c r="X14" s="277">
        <v>13.6</v>
      </c>
      <c r="Y14" s="277">
        <v>17.600000000000001</v>
      </c>
      <c r="Z14" s="277">
        <v>20.100000000000001</v>
      </c>
      <c r="AA14" s="275">
        <v>16</v>
      </c>
      <c r="AB14" s="276">
        <v>21</v>
      </c>
      <c r="AC14" s="277">
        <v>28</v>
      </c>
      <c r="AD14" s="275">
        <v>11.5</v>
      </c>
      <c r="AE14" s="276">
        <v>13</v>
      </c>
      <c r="AF14" s="164">
        <v>13.5</v>
      </c>
      <c r="AG14" s="255">
        <f t="shared" si="0"/>
        <v>14.7</v>
      </c>
      <c r="AH14" s="255">
        <f t="shared" si="0"/>
        <v>27.7</v>
      </c>
      <c r="AI14" s="255">
        <f t="shared" si="1"/>
        <v>48.6</v>
      </c>
      <c r="AJ14" s="266"/>
    </row>
    <row r="15" spans="1:38" s="257" customFormat="1" ht="13.8" x14ac:dyDescent="0.25">
      <c r="A15" s="253">
        <f t="shared" si="2"/>
        <v>5</v>
      </c>
      <c r="B15" s="297" t="s">
        <v>530</v>
      </c>
      <c r="C15" s="272">
        <v>24</v>
      </c>
      <c r="D15" s="276">
        <v>49</v>
      </c>
      <c r="E15" s="277">
        <v>96</v>
      </c>
      <c r="F15" s="292">
        <v>18.100000000000001</v>
      </c>
      <c r="G15" s="286">
        <v>37</v>
      </c>
      <c r="H15" s="293">
        <v>65</v>
      </c>
      <c r="I15" s="294">
        <v>25</v>
      </c>
      <c r="J15" s="276">
        <v>49</v>
      </c>
      <c r="K15" s="277">
        <v>96</v>
      </c>
      <c r="L15" s="295">
        <v>16</v>
      </c>
      <c r="M15" s="279">
        <f>5+7+L15+10</f>
        <v>38</v>
      </c>
      <c r="N15" s="277">
        <v>60</v>
      </c>
      <c r="O15" s="272">
        <v>25</v>
      </c>
      <c r="P15" s="295">
        <v>45</v>
      </c>
      <c r="Q15" s="277">
        <v>80</v>
      </c>
      <c r="R15" s="275">
        <v>18</v>
      </c>
      <c r="S15" s="295">
        <v>38</v>
      </c>
      <c r="T15" s="277">
        <v>78</v>
      </c>
      <c r="U15" s="277">
        <v>18</v>
      </c>
      <c r="V15" s="273">
        <v>43.5</v>
      </c>
      <c r="W15" s="253">
        <v>71</v>
      </c>
      <c r="X15" s="277">
        <v>16.7</v>
      </c>
      <c r="Y15" s="277">
        <v>28.6</v>
      </c>
      <c r="Z15" s="277">
        <v>43.8</v>
      </c>
      <c r="AA15" s="275">
        <v>21</v>
      </c>
      <c r="AB15" s="276">
        <v>43</v>
      </c>
      <c r="AC15" s="277">
        <v>61</v>
      </c>
      <c r="AD15" s="275">
        <v>24.5</v>
      </c>
      <c r="AE15" s="276">
        <v>50</v>
      </c>
      <c r="AF15" s="164">
        <v>60</v>
      </c>
      <c r="AG15" s="255">
        <f t="shared" si="0"/>
        <v>20.6</v>
      </c>
      <c r="AH15" s="255">
        <f t="shared" si="0"/>
        <v>42.1</v>
      </c>
      <c r="AI15" s="255">
        <f t="shared" si="1"/>
        <v>71.099999999999994</v>
      </c>
      <c r="AJ15" s="266"/>
    </row>
    <row r="16" spans="1:38" s="257" customFormat="1" ht="13.8" x14ac:dyDescent="0.25">
      <c r="A16" s="253">
        <f t="shared" si="2"/>
        <v>6</v>
      </c>
      <c r="B16" s="291" t="s">
        <v>531</v>
      </c>
      <c r="C16" s="272">
        <v>20</v>
      </c>
      <c r="D16" s="276">
        <v>42</v>
      </c>
      <c r="E16" s="277">
        <v>80</v>
      </c>
      <c r="F16" s="292">
        <v>4.8</v>
      </c>
      <c r="G16" s="286">
        <v>10</v>
      </c>
      <c r="H16" s="293">
        <v>60</v>
      </c>
      <c r="I16" s="294">
        <v>20</v>
      </c>
      <c r="J16" s="276">
        <v>45</v>
      </c>
      <c r="K16" s="277">
        <v>80</v>
      </c>
      <c r="L16" s="295">
        <v>17.5</v>
      </c>
      <c r="M16" s="279">
        <f>L16+10</f>
        <v>27.5</v>
      </c>
      <c r="N16" s="277">
        <v>60</v>
      </c>
      <c r="O16" s="272">
        <v>20</v>
      </c>
      <c r="P16" s="295">
        <v>45</v>
      </c>
      <c r="Q16" s="277">
        <v>80</v>
      </c>
      <c r="R16" s="275">
        <v>18</v>
      </c>
      <c r="S16" s="295">
        <v>38</v>
      </c>
      <c r="T16" s="277">
        <v>78</v>
      </c>
      <c r="U16" s="277">
        <v>6</v>
      </c>
      <c r="V16" s="273">
        <v>10</v>
      </c>
      <c r="W16" s="253">
        <v>57</v>
      </c>
      <c r="X16" s="277">
        <v>6.3</v>
      </c>
      <c r="Y16" s="277">
        <v>11.4</v>
      </c>
      <c r="Z16" s="277">
        <v>14.4</v>
      </c>
      <c r="AA16" s="275">
        <v>4</v>
      </c>
      <c r="AB16" s="276">
        <v>13</v>
      </c>
      <c r="AC16" s="277">
        <v>45</v>
      </c>
      <c r="AD16" s="275">
        <v>25</v>
      </c>
      <c r="AE16" s="276">
        <v>50</v>
      </c>
      <c r="AF16" s="164">
        <v>60</v>
      </c>
      <c r="AG16" s="255">
        <f t="shared" si="0"/>
        <v>14.2</v>
      </c>
      <c r="AH16" s="255">
        <f t="shared" si="0"/>
        <v>29.2</v>
      </c>
      <c r="AI16" s="255">
        <f t="shared" si="1"/>
        <v>61.4</v>
      </c>
      <c r="AJ16" s="266"/>
    </row>
    <row r="17" spans="1:36" s="257" customFormat="1" ht="13.8" x14ac:dyDescent="0.25">
      <c r="A17" s="253">
        <f t="shared" si="2"/>
        <v>7</v>
      </c>
      <c r="B17" s="291" t="s">
        <v>532</v>
      </c>
      <c r="C17" s="272">
        <v>0</v>
      </c>
      <c r="D17" s="276">
        <v>0</v>
      </c>
      <c r="E17" s="316">
        <v>0</v>
      </c>
      <c r="F17" s="292">
        <v>0</v>
      </c>
      <c r="G17" s="286">
        <v>0</v>
      </c>
      <c r="H17" s="301">
        <v>12</v>
      </c>
      <c r="I17" s="294">
        <v>20</v>
      </c>
      <c r="J17" s="273">
        <v>20</v>
      </c>
      <c r="K17" s="301">
        <v>20</v>
      </c>
      <c r="L17" s="295">
        <v>0</v>
      </c>
      <c r="M17" s="279">
        <v>0</v>
      </c>
      <c r="N17" s="316">
        <v>0</v>
      </c>
      <c r="O17" s="272">
        <v>0</v>
      </c>
      <c r="P17" s="295">
        <v>30</v>
      </c>
      <c r="Q17" s="277">
        <v>80</v>
      </c>
      <c r="R17" s="275">
        <v>15</v>
      </c>
      <c r="S17" s="295">
        <v>35</v>
      </c>
      <c r="T17" s="277">
        <v>75</v>
      </c>
      <c r="U17" s="277">
        <v>1</v>
      </c>
      <c r="V17" s="273">
        <v>1</v>
      </c>
      <c r="W17" s="253">
        <v>55</v>
      </c>
      <c r="X17" s="277">
        <v>0</v>
      </c>
      <c r="Y17" s="277">
        <v>0</v>
      </c>
      <c r="Z17" s="277">
        <v>0</v>
      </c>
      <c r="AA17" s="275">
        <v>0</v>
      </c>
      <c r="AB17" s="276">
        <v>0</v>
      </c>
      <c r="AC17" s="277">
        <v>45</v>
      </c>
      <c r="AD17" s="275">
        <v>0</v>
      </c>
      <c r="AE17" s="276">
        <v>0</v>
      </c>
      <c r="AF17" s="164">
        <v>45</v>
      </c>
      <c r="AG17" s="255">
        <f t="shared" si="0"/>
        <v>3.6</v>
      </c>
      <c r="AH17" s="255">
        <f t="shared" si="0"/>
        <v>8.6</v>
      </c>
      <c r="AI17" s="255">
        <f t="shared" si="1"/>
        <v>33.200000000000003</v>
      </c>
      <c r="AJ17" s="266"/>
    </row>
    <row r="18" spans="1:36" s="257" customFormat="1" ht="13.8" x14ac:dyDescent="0.25">
      <c r="A18" s="253">
        <f t="shared" si="2"/>
        <v>8</v>
      </c>
      <c r="B18" s="291" t="s">
        <v>533</v>
      </c>
      <c r="C18" s="272">
        <v>15</v>
      </c>
      <c r="D18" s="276">
        <v>45</v>
      </c>
      <c r="E18" s="277">
        <v>85</v>
      </c>
      <c r="F18" s="292">
        <v>5.4</v>
      </c>
      <c r="G18" s="286">
        <v>8</v>
      </c>
      <c r="H18" s="301">
        <v>9</v>
      </c>
      <c r="I18" s="294">
        <v>20</v>
      </c>
      <c r="J18" s="276">
        <v>45</v>
      </c>
      <c r="K18" s="293">
        <v>85</v>
      </c>
      <c r="L18" s="295">
        <v>12</v>
      </c>
      <c r="M18" s="279">
        <f>L18+10</f>
        <v>22</v>
      </c>
      <c r="N18" s="316">
        <v>22</v>
      </c>
      <c r="O18" s="272">
        <v>10</v>
      </c>
      <c r="P18" s="295">
        <v>40</v>
      </c>
      <c r="Q18" s="277">
        <v>80</v>
      </c>
      <c r="R18" s="275">
        <v>22</v>
      </c>
      <c r="S18" s="295">
        <v>46</v>
      </c>
      <c r="T18" s="277">
        <v>86</v>
      </c>
      <c r="U18" s="277">
        <v>3</v>
      </c>
      <c r="V18" s="273">
        <v>7</v>
      </c>
      <c r="W18" s="375">
        <v>7</v>
      </c>
      <c r="X18" s="277">
        <v>3</v>
      </c>
      <c r="Y18" s="277">
        <v>4.7</v>
      </c>
      <c r="Z18" s="277">
        <v>8.6999999999999993</v>
      </c>
      <c r="AA18" s="275">
        <v>2</v>
      </c>
      <c r="AB18" s="276">
        <v>9</v>
      </c>
      <c r="AC18" s="277">
        <v>18</v>
      </c>
      <c r="AD18" s="275">
        <v>7</v>
      </c>
      <c r="AE18" s="298">
        <v>13.5</v>
      </c>
      <c r="AF18" s="164">
        <v>14</v>
      </c>
      <c r="AG18" s="255">
        <f t="shared" si="0"/>
        <v>9.9</v>
      </c>
      <c r="AH18" s="255">
        <f t="shared" si="0"/>
        <v>24</v>
      </c>
      <c r="AI18" s="255">
        <f t="shared" si="1"/>
        <v>41.5</v>
      </c>
      <c r="AJ18" s="266"/>
    </row>
    <row r="19" spans="1:36" s="257" customFormat="1" ht="13.8" x14ac:dyDescent="0.25">
      <c r="A19" s="253">
        <f t="shared" si="2"/>
        <v>9</v>
      </c>
      <c r="B19" s="299" t="s">
        <v>534</v>
      </c>
      <c r="C19" s="272">
        <v>22</v>
      </c>
      <c r="D19" s="276">
        <v>45</v>
      </c>
      <c r="E19" s="277">
        <v>85</v>
      </c>
      <c r="F19" s="292">
        <v>24.4</v>
      </c>
      <c r="G19" s="286">
        <v>41</v>
      </c>
      <c r="H19" s="293">
        <v>64</v>
      </c>
      <c r="I19" s="294">
        <v>23</v>
      </c>
      <c r="J19" s="276">
        <v>45</v>
      </c>
      <c r="K19" s="293">
        <v>85</v>
      </c>
      <c r="L19" s="295">
        <v>14</v>
      </c>
      <c r="M19" s="279">
        <f>5+4+L19+10</f>
        <v>33</v>
      </c>
      <c r="N19" s="277">
        <v>60</v>
      </c>
      <c r="O19" s="272">
        <v>25</v>
      </c>
      <c r="P19" s="295">
        <v>45</v>
      </c>
      <c r="Q19" s="277">
        <v>80</v>
      </c>
      <c r="R19" s="275">
        <v>22</v>
      </c>
      <c r="S19" s="295">
        <v>46</v>
      </c>
      <c r="T19" s="277">
        <v>86</v>
      </c>
      <c r="U19" s="277">
        <v>16</v>
      </c>
      <c r="V19" s="273">
        <v>28</v>
      </c>
      <c r="W19" s="253">
        <v>71</v>
      </c>
      <c r="X19" s="277">
        <v>16.399999999999999</v>
      </c>
      <c r="Y19" s="277">
        <v>35.1</v>
      </c>
      <c r="Z19" s="277">
        <v>52.9</v>
      </c>
      <c r="AA19" s="275">
        <v>18</v>
      </c>
      <c r="AB19" s="276">
        <v>38</v>
      </c>
      <c r="AC19" s="277">
        <v>54</v>
      </c>
      <c r="AD19" s="275">
        <v>25</v>
      </c>
      <c r="AE19" s="276">
        <v>50</v>
      </c>
      <c r="AF19" s="164">
        <v>66</v>
      </c>
      <c r="AG19" s="255">
        <f t="shared" si="0"/>
        <v>20.6</v>
      </c>
      <c r="AH19" s="255">
        <f t="shared" si="0"/>
        <v>40.6</v>
      </c>
      <c r="AI19" s="255">
        <f t="shared" si="1"/>
        <v>70.400000000000006</v>
      </c>
      <c r="AJ19" s="266"/>
    </row>
    <row r="20" spans="1:36" s="257" customFormat="1" ht="13.8" x14ac:dyDescent="0.25">
      <c r="A20" s="253">
        <f t="shared" si="2"/>
        <v>10</v>
      </c>
      <c r="B20" s="291" t="s">
        <v>535</v>
      </c>
      <c r="C20" s="272">
        <v>24</v>
      </c>
      <c r="D20" s="276">
        <v>49</v>
      </c>
      <c r="E20" s="277">
        <v>96</v>
      </c>
      <c r="F20" s="292">
        <v>22.2</v>
      </c>
      <c r="G20" s="286">
        <v>37</v>
      </c>
      <c r="H20" s="293">
        <v>68</v>
      </c>
      <c r="I20" s="294">
        <v>25</v>
      </c>
      <c r="J20" s="276">
        <v>49</v>
      </c>
      <c r="K20" s="293">
        <v>96</v>
      </c>
      <c r="L20" s="295">
        <v>16</v>
      </c>
      <c r="M20" s="279">
        <f>5+9+L20+10</f>
        <v>40</v>
      </c>
      <c r="N20" s="277">
        <v>60</v>
      </c>
      <c r="O20" s="272">
        <v>25</v>
      </c>
      <c r="P20" s="295">
        <v>45</v>
      </c>
      <c r="Q20" s="277">
        <v>80</v>
      </c>
      <c r="R20" s="275">
        <v>22</v>
      </c>
      <c r="S20" s="295">
        <v>46</v>
      </c>
      <c r="T20" s="277">
        <v>86</v>
      </c>
      <c r="U20" s="300">
        <v>20.5</v>
      </c>
      <c r="V20" s="273">
        <v>32</v>
      </c>
      <c r="W20" s="253">
        <v>65</v>
      </c>
      <c r="X20" s="277">
        <v>16</v>
      </c>
      <c r="Y20" s="277">
        <v>29</v>
      </c>
      <c r="Z20" s="277">
        <v>41.8</v>
      </c>
      <c r="AA20" s="275">
        <v>18</v>
      </c>
      <c r="AB20" s="276">
        <v>44</v>
      </c>
      <c r="AC20" s="277">
        <v>62</v>
      </c>
      <c r="AD20" s="275">
        <v>25</v>
      </c>
      <c r="AE20" s="276">
        <v>50</v>
      </c>
      <c r="AF20" s="164">
        <v>66.5</v>
      </c>
      <c r="AG20" s="255">
        <f t="shared" si="0"/>
        <v>21.4</v>
      </c>
      <c r="AH20" s="255">
        <f t="shared" si="0"/>
        <v>42.1</v>
      </c>
      <c r="AI20" s="255">
        <f t="shared" si="1"/>
        <v>72.099999999999994</v>
      </c>
      <c r="AJ20" s="266"/>
    </row>
    <row r="21" spans="1:36" s="257" customFormat="1" ht="14.25" customHeight="1" x14ac:dyDescent="0.25">
      <c r="A21" s="253">
        <f t="shared" si="2"/>
        <v>11</v>
      </c>
      <c r="B21" s="291" t="s">
        <v>537</v>
      </c>
      <c r="C21" s="272">
        <v>20</v>
      </c>
      <c r="D21" s="276">
        <v>45</v>
      </c>
      <c r="E21" s="277">
        <v>85</v>
      </c>
      <c r="F21" s="292">
        <v>9</v>
      </c>
      <c r="G21" s="286">
        <v>26</v>
      </c>
      <c r="H21" s="293">
        <v>60</v>
      </c>
      <c r="I21" s="294">
        <v>20</v>
      </c>
      <c r="J21" s="276">
        <v>45</v>
      </c>
      <c r="K21" s="293">
        <v>85</v>
      </c>
      <c r="L21" s="295">
        <v>12</v>
      </c>
      <c r="M21" s="279">
        <f>L21+10</f>
        <v>22</v>
      </c>
      <c r="N21" s="277">
        <v>60</v>
      </c>
      <c r="O21" s="272">
        <v>10</v>
      </c>
      <c r="P21" s="295">
        <v>45</v>
      </c>
      <c r="Q21" s="277">
        <v>80</v>
      </c>
      <c r="R21" s="275">
        <v>18</v>
      </c>
      <c r="S21" s="295">
        <v>38</v>
      </c>
      <c r="T21" s="277">
        <v>78</v>
      </c>
      <c r="U21" s="277">
        <v>3</v>
      </c>
      <c r="V21" s="273">
        <v>6</v>
      </c>
      <c r="W21" s="375">
        <v>27</v>
      </c>
      <c r="X21" s="277">
        <v>8.4</v>
      </c>
      <c r="Y21" s="277">
        <v>18.100000000000001</v>
      </c>
      <c r="Z21" s="277">
        <v>34.799999999999997</v>
      </c>
      <c r="AA21" s="275">
        <v>4</v>
      </c>
      <c r="AB21" s="276">
        <v>17</v>
      </c>
      <c r="AC21" s="277">
        <v>45</v>
      </c>
      <c r="AD21" s="275">
        <v>3</v>
      </c>
      <c r="AE21" s="298">
        <v>27.5</v>
      </c>
      <c r="AF21" s="164">
        <v>46.5</v>
      </c>
      <c r="AG21" s="255">
        <f t="shared" si="0"/>
        <v>10.7</v>
      </c>
      <c r="AH21" s="255">
        <f t="shared" si="0"/>
        <v>29</v>
      </c>
      <c r="AI21" s="255">
        <f t="shared" si="1"/>
        <v>60.1</v>
      </c>
      <c r="AJ21" s="266"/>
    </row>
    <row r="22" spans="1:36" s="257" customFormat="1" ht="13.8" x14ac:dyDescent="0.25">
      <c r="A22" s="253">
        <f t="shared" si="2"/>
        <v>12</v>
      </c>
      <c r="B22" s="101" t="s">
        <v>538</v>
      </c>
      <c r="C22" s="272">
        <v>20</v>
      </c>
      <c r="D22" s="276">
        <v>42</v>
      </c>
      <c r="E22" s="277">
        <v>85</v>
      </c>
      <c r="F22" s="292">
        <v>10.7</v>
      </c>
      <c r="G22" s="286">
        <v>30</v>
      </c>
      <c r="H22" s="293">
        <v>61</v>
      </c>
      <c r="I22" s="294">
        <v>20</v>
      </c>
      <c r="J22" s="276">
        <v>45</v>
      </c>
      <c r="K22" s="277">
        <v>85</v>
      </c>
      <c r="L22" s="295">
        <v>10.5</v>
      </c>
      <c r="M22" s="279">
        <f>L22+5+10</f>
        <v>25.5</v>
      </c>
      <c r="N22" s="277">
        <v>60</v>
      </c>
      <c r="O22" s="272">
        <v>20</v>
      </c>
      <c r="P22" s="295">
        <v>45</v>
      </c>
      <c r="Q22" s="277">
        <v>80</v>
      </c>
      <c r="R22" s="275">
        <v>18</v>
      </c>
      <c r="S22" s="295">
        <v>38</v>
      </c>
      <c r="T22" s="277">
        <v>78</v>
      </c>
      <c r="U22" s="300">
        <v>10.5</v>
      </c>
      <c r="V22" s="273">
        <v>28.5</v>
      </c>
      <c r="W22" s="253">
        <v>65</v>
      </c>
      <c r="X22" s="277">
        <v>3</v>
      </c>
      <c r="Y22" s="277">
        <v>10.8</v>
      </c>
      <c r="Z22" s="277">
        <v>27.7</v>
      </c>
      <c r="AA22" s="275">
        <v>11</v>
      </c>
      <c r="AB22" s="276">
        <v>29</v>
      </c>
      <c r="AC22" s="277">
        <v>46</v>
      </c>
      <c r="AD22" s="275">
        <v>8</v>
      </c>
      <c r="AE22" s="276">
        <v>44</v>
      </c>
      <c r="AF22" s="164">
        <v>56.5</v>
      </c>
      <c r="AG22" s="255">
        <f t="shared" si="0"/>
        <v>13.2</v>
      </c>
      <c r="AH22" s="255">
        <f t="shared" si="0"/>
        <v>33.799999999999997</v>
      </c>
      <c r="AI22" s="255">
        <f t="shared" si="1"/>
        <v>64.400000000000006</v>
      </c>
      <c r="AJ22" s="266"/>
    </row>
    <row r="23" spans="1:36" s="257" customFormat="1" ht="13.8" x14ac:dyDescent="0.25">
      <c r="A23" s="253">
        <f t="shared" si="2"/>
        <v>13</v>
      </c>
      <c r="B23" s="297" t="s">
        <v>539</v>
      </c>
      <c r="C23" s="272">
        <v>20</v>
      </c>
      <c r="D23" s="276">
        <v>45</v>
      </c>
      <c r="E23" s="277">
        <v>85</v>
      </c>
      <c r="F23" s="292">
        <v>15.4</v>
      </c>
      <c r="G23" s="286">
        <v>32</v>
      </c>
      <c r="H23" s="293">
        <v>60</v>
      </c>
      <c r="I23" s="294">
        <v>22</v>
      </c>
      <c r="J23" s="276">
        <v>46</v>
      </c>
      <c r="K23" s="277">
        <v>85</v>
      </c>
      <c r="L23" s="295">
        <v>18</v>
      </c>
      <c r="M23" s="279">
        <f>L23+4+10</f>
        <v>32</v>
      </c>
      <c r="N23" s="277">
        <v>60</v>
      </c>
      <c r="O23" s="272">
        <v>25</v>
      </c>
      <c r="P23" s="295">
        <v>45</v>
      </c>
      <c r="Q23" s="277">
        <v>80</v>
      </c>
      <c r="R23" s="275">
        <v>22</v>
      </c>
      <c r="S23" s="295">
        <v>46</v>
      </c>
      <c r="T23" s="277">
        <v>86</v>
      </c>
      <c r="U23" s="300">
        <v>10.5</v>
      </c>
      <c r="V23" s="273">
        <v>19.5</v>
      </c>
      <c r="W23" s="253">
        <v>66</v>
      </c>
      <c r="X23" s="277">
        <v>14.9</v>
      </c>
      <c r="Y23" s="277">
        <v>16.399999999999999</v>
      </c>
      <c r="Z23" s="277">
        <v>28.2</v>
      </c>
      <c r="AA23" s="275">
        <v>16</v>
      </c>
      <c r="AB23" s="276">
        <v>30</v>
      </c>
      <c r="AC23" s="277">
        <v>56</v>
      </c>
      <c r="AD23" s="275">
        <v>22.5</v>
      </c>
      <c r="AE23" s="298">
        <v>45.5</v>
      </c>
      <c r="AF23" s="164">
        <v>47</v>
      </c>
      <c r="AG23" s="255">
        <f t="shared" si="0"/>
        <v>18.600000000000001</v>
      </c>
      <c r="AH23" s="255">
        <f t="shared" si="0"/>
        <v>35.700000000000003</v>
      </c>
      <c r="AI23" s="255">
        <f t="shared" si="1"/>
        <v>65.3</v>
      </c>
      <c r="AJ23" s="266"/>
    </row>
    <row r="24" spans="1:36" s="257" customFormat="1" ht="15.75" customHeight="1" x14ac:dyDescent="0.25">
      <c r="A24" s="253">
        <f t="shared" si="2"/>
        <v>14</v>
      </c>
      <c r="B24" s="302" t="s">
        <v>540</v>
      </c>
      <c r="C24" s="272">
        <v>20</v>
      </c>
      <c r="D24" s="276">
        <v>47</v>
      </c>
      <c r="E24" s="277">
        <v>85</v>
      </c>
      <c r="F24" s="292">
        <v>19.100000000000001</v>
      </c>
      <c r="G24" s="286">
        <v>39</v>
      </c>
      <c r="H24" s="293">
        <v>70</v>
      </c>
      <c r="I24" s="294">
        <v>22</v>
      </c>
      <c r="J24" s="276">
        <v>47</v>
      </c>
      <c r="K24" s="277">
        <v>85</v>
      </c>
      <c r="L24" s="295">
        <v>16</v>
      </c>
      <c r="M24" s="279">
        <f>L24+5+10</f>
        <v>31</v>
      </c>
      <c r="N24" s="277">
        <v>60</v>
      </c>
      <c r="O24" s="272">
        <v>25</v>
      </c>
      <c r="P24" s="295">
        <v>45</v>
      </c>
      <c r="Q24" s="277">
        <v>80</v>
      </c>
      <c r="R24" s="275">
        <v>18</v>
      </c>
      <c r="S24" s="295">
        <v>38</v>
      </c>
      <c r="T24" s="277">
        <v>78</v>
      </c>
      <c r="U24" s="277">
        <v>8</v>
      </c>
      <c r="V24" s="273">
        <v>16</v>
      </c>
      <c r="W24" s="253">
        <v>65</v>
      </c>
      <c r="X24" s="277">
        <v>15.6</v>
      </c>
      <c r="Y24" s="277">
        <v>20.100000000000001</v>
      </c>
      <c r="Z24" s="277">
        <v>35</v>
      </c>
      <c r="AA24" s="275">
        <v>18</v>
      </c>
      <c r="AB24" s="276">
        <v>43</v>
      </c>
      <c r="AC24" s="277">
        <v>54</v>
      </c>
      <c r="AD24" s="275">
        <v>16.5</v>
      </c>
      <c r="AE24" s="276">
        <v>50</v>
      </c>
      <c r="AF24" s="164">
        <v>65.5</v>
      </c>
      <c r="AG24" s="255">
        <f t="shared" si="0"/>
        <v>17.8</v>
      </c>
      <c r="AH24" s="255">
        <f t="shared" si="0"/>
        <v>37.6</v>
      </c>
      <c r="AI24" s="255">
        <f t="shared" si="1"/>
        <v>67.8</v>
      </c>
      <c r="AJ24" s="266"/>
    </row>
    <row r="25" spans="1:36" s="257" customFormat="1" ht="13.8" x14ac:dyDescent="0.25">
      <c r="A25" s="253">
        <f t="shared" si="2"/>
        <v>15</v>
      </c>
      <c r="B25" s="291" t="s">
        <v>541</v>
      </c>
      <c r="C25" s="272">
        <v>20</v>
      </c>
      <c r="D25" s="276">
        <v>45</v>
      </c>
      <c r="E25" s="277">
        <v>85</v>
      </c>
      <c r="F25" s="292">
        <v>17.5</v>
      </c>
      <c r="G25" s="286">
        <v>38</v>
      </c>
      <c r="H25" s="293">
        <v>75</v>
      </c>
      <c r="I25" s="294">
        <v>20</v>
      </c>
      <c r="J25" s="276">
        <v>47</v>
      </c>
      <c r="K25" s="277">
        <v>85</v>
      </c>
      <c r="L25" s="295">
        <v>12</v>
      </c>
      <c r="M25" s="279">
        <f>L25+17+15</f>
        <v>44</v>
      </c>
      <c r="N25" s="277">
        <v>65</v>
      </c>
      <c r="O25" s="272">
        <v>25</v>
      </c>
      <c r="P25" s="295">
        <v>45</v>
      </c>
      <c r="Q25" s="277">
        <v>80</v>
      </c>
      <c r="R25" s="275">
        <v>18</v>
      </c>
      <c r="S25" s="295">
        <v>38</v>
      </c>
      <c r="T25" s="277">
        <v>78</v>
      </c>
      <c r="U25" s="277">
        <v>19</v>
      </c>
      <c r="V25" s="273">
        <v>47</v>
      </c>
      <c r="W25" s="253">
        <v>85</v>
      </c>
      <c r="X25" s="277">
        <v>21</v>
      </c>
      <c r="Y25" s="277">
        <v>42</v>
      </c>
      <c r="Z25" s="277">
        <v>61</v>
      </c>
      <c r="AA25" s="275">
        <v>23</v>
      </c>
      <c r="AB25" s="276">
        <v>46</v>
      </c>
      <c r="AC25" s="277">
        <v>66</v>
      </c>
      <c r="AD25" s="275">
        <v>19</v>
      </c>
      <c r="AE25" s="276">
        <v>50</v>
      </c>
      <c r="AF25" s="164">
        <v>70</v>
      </c>
      <c r="AG25" s="255">
        <f t="shared" si="0"/>
        <v>19.5</v>
      </c>
      <c r="AH25" s="255">
        <f t="shared" si="0"/>
        <v>44.2</v>
      </c>
      <c r="AI25" s="255">
        <f t="shared" si="1"/>
        <v>75</v>
      </c>
      <c r="AJ25" s="266"/>
    </row>
    <row r="26" spans="1:36" s="257" customFormat="1" ht="13.8" x14ac:dyDescent="0.25">
      <c r="A26" s="253">
        <f t="shared" si="2"/>
        <v>16</v>
      </c>
      <c r="B26" s="291" t="s">
        <v>542</v>
      </c>
      <c r="C26" s="272">
        <v>20</v>
      </c>
      <c r="D26" s="276">
        <v>45</v>
      </c>
      <c r="E26" s="277">
        <v>85</v>
      </c>
      <c r="F26" s="292">
        <v>22.6</v>
      </c>
      <c r="G26" s="286">
        <v>40</v>
      </c>
      <c r="H26" s="293">
        <v>64</v>
      </c>
      <c r="I26" s="294">
        <v>22</v>
      </c>
      <c r="J26" s="276">
        <v>45</v>
      </c>
      <c r="K26" s="277">
        <v>85</v>
      </c>
      <c r="L26" s="295">
        <v>17</v>
      </c>
      <c r="M26" s="279">
        <f>L26+4+10</f>
        <v>31</v>
      </c>
      <c r="N26" s="316">
        <v>31</v>
      </c>
      <c r="O26" s="272">
        <v>25</v>
      </c>
      <c r="P26" s="295">
        <v>30</v>
      </c>
      <c r="Q26" s="316">
        <v>30</v>
      </c>
      <c r="R26" s="275">
        <v>18</v>
      </c>
      <c r="S26" s="295">
        <v>38</v>
      </c>
      <c r="T26" s="277">
        <v>78</v>
      </c>
      <c r="U26" s="277">
        <v>6.5</v>
      </c>
      <c r="V26" s="273">
        <v>11.5</v>
      </c>
      <c r="W26" s="253">
        <v>55</v>
      </c>
      <c r="X26" s="277">
        <v>14</v>
      </c>
      <c r="Y26" s="277">
        <v>16.5</v>
      </c>
      <c r="Z26" s="277">
        <v>21.7</v>
      </c>
      <c r="AA26" s="275">
        <v>8</v>
      </c>
      <c r="AB26" s="276">
        <v>25</v>
      </c>
      <c r="AC26" s="277">
        <v>45</v>
      </c>
      <c r="AD26" s="275">
        <v>25</v>
      </c>
      <c r="AE26" s="276">
        <v>50</v>
      </c>
      <c r="AF26" s="164">
        <v>51</v>
      </c>
      <c r="AG26" s="255">
        <f t="shared" si="0"/>
        <v>17.8</v>
      </c>
      <c r="AH26" s="255">
        <f t="shared" si="0"/>
        <v>33.200000000000003</v>
      </c>
      <c r="AI26" s="255">
        <f t="shared" si="1"/>
        <v>54.6</v>
      </c>
      <c r="AJ26" s="266"/>
    </row>
    <row r="27" spans="1:36" s="257" customFormat="1" ht="13.8" x14ac:dyDescent="0.25">
      <c r="A27" s="253">
        <f t="shared" si="2"/>
        <v>17</v>
      </c>
      <c r="B27" s="302" t="s">
        <v>543</v>
      </c>
      <c r="C27" s="272">
        <v>18</v>
      </c>
      <c r="D27" s="276">
        <v>45</v>
      </c>
      <c r="E27" s="277">
        <v>85</v>
      </c>
      <c r="F27" s="292">
        <v>18.100000000000001</v>
      </c>
      <c r="G27" s="286">
        <v>34</v>
      </c>
      <c r="H27" s="293">
        <v>65</v>
      </c>
      <c r="I27" s="294">
        <v>20</v>
      </c>
      <c r="J27" s="276">
        <v>45</v>
      </c>
      <c r="K27" s="277">
        <v>85</v>
      </c>
      <c r="L27" s="295">
        <v>18</v>
      </c>
      <c r="M27" s="279">
        <f>L27+5+4+10</f>
        <v>37</v>
      </c>
      <c r="N27" s="277">
        <v>60</v>
      </c>
      <c r="O27" s="272">
        <v>25</v>
      </c>
      <c r="P27" s="295">
        <v>45</v>
      </c>
      <c r="Q27" s="277">
        <v>80</v>
      </c>
      <c r="R27" s="275">
        <v>15</v>
      </c>
      <c r="S27" s="295">
        <v>35</v>
      </c>
      <c r="T27" s="277">
        <v>75</v>
      </c>
      <c r="U27" s="300">
        <v>10.5</v>
      </c>
      <c r="V27" s="273">
        <v>37.5</v>
      </c>
      <c r="W27" s="253">
        <v>69</v>
      </c>
      <c r="X27" s="277">
        <v>20.399999999999999</v>
      </c>
      <c r="Y27" s="277">
        <v>33.299999999999997</v>
      </c>
      <c r="Z27" s="277">
        <v>50.3</v>
      </c>
      <c r="AA27" s="275">
        <v>18</v>
      </c>
      <c r="AB27" s="276">
        <v>45</v>
      </c>
      <c r="AC27" s="277">
        <v>64</v>
      </c>
      <c r="AD27" s="275">
        <v>25</v>
      </c>
      <c r="AE27" s="276">
        <v>50</v>
      </c>
      <c r="AF27" s="164">
        <v>70</v>
      </c>
      <c r="AG27" s="255">
        <f t="shared" si="0"/>
        <v>18.8</v>
      </c>
      <c r="AH27" s="255">
        <f t="shared" si="0"/>
        <v>40.700000000000003</v>
      </c>
      <c r="AI27" s="255">
        <f t="shared" si="1"/>
        <v>70.3</v>
      </c>
      <c r="AJ27" s="266"/>
    </row>
    <row r="28" spans="1:36" s="257" customFormat="1" ht="13.8" x14ac:dyDescent="0.25">
      <c r="A28" s="253">
        <f t="shared" si="2"/>
        <v>18</v>
      </c>
      <c r="B28" s="291" t="s">
        <v>544</v>
      </c>
      <c r="C28" s="272">
        <v>24</v>
      </c>
      <c r="D28" s="276">
        <v>47</v>
      </c>
      <c r="E28" s="277">
        <v>85</v>
      </c>
      <c r="F28" s="292">
        <v>25</v>
      </c>
      <c r="G28" s="286">
        <v>45</v>
      </c>
      <c r="H28" s="293">
        <v>80</v>
      </c>
      <c r="I28" s="294">
        <v>25</v>
      </c>
      <c r="J28" s="276">
        <v>48</v>
      </c>
      <c r="K28" s="277">
        <v>85</v>
      </c>
      <c r="L28" s="295">
        <v>24</v>
      </c>
      <c r="M28" s="279">
        <f>L28+10+10</f>
        <v>44</v>
      </c>
      <c r="N28" s="277">
        <v>68</v>
      </c>
      <c r="O28" s="272">
        <v>25</v>
      </c>
      <c r="P28" s="295">
        <v>45</v>
      </c>
      <c r="Q28" s="277">
        <v>80</v>
      </c>
      <c r="R28" s="275">
        <v>22</v>
      </c>
      <c r="S28" s="295">
        <v>46</v>
      </c>
      <c r="T28" s="277">
        <v>88</v>
      </c>
      <c r="U28" s="300">
        <v>13.5</v>
      </c>
      <c r="V28" s="273">
        <v>43.5</v>
      </c>
      <c r="W28" s="253">
        <v>92</v>
      </c>
      <c r="X28" s="277">
        <v>21</v>
      </c>
      <c r="Y28" s="277">
        <v>44.9</v>
      </c>
      <c r="Z28" s="277">
        <v>62.6</v>
      </c>
      <c r="AA28" s="275">
        <v>23</v>
      </c>
      <c r="AB28" s="276">
        <v>47</v>
      </c>
      <c r="AC28" s="277">
        <v>68</v>
      </c>
      <c r="AD28" s="275">
        <v>23.5</v>
      </c>
      <c r="AE28" s="276">
        <v>50</v>
      </c>
      <c r="AF28" s="164">
        <v>70</v>
      </c>
      <c r="AG28" s="255">
        <f t="shared" si="0"/>
        <v>22.6</v>
      </c>
      <c r="AH28" s="255">
        <f t="shared" si="0"/>
        <v>46</v>
      </c>
      <c r="AI28" s="255">
        <f t="shared" si="1"/>
        <v>77.900000000000006</v>
      </c>
      <c r="AJ28" s="266"/>
    </row>
    <row r="29" spans="1:36" s="257" customFormat="1" ht="13.8" x14ac:dyDescent="0.25">
      <c r="A29" s="253">
        <f t="shared" si="2"/>
        <v>19</v>
      </c>
      <c r="B29" s="101" t="s">
        <v>545</v>
      </c>
      <c r="C29" s="272">
        <v>23</v>
      </c>
      <c r="D29" s="276">
        <v>45</v>
      </c>
      <c r="E29" s="277">
        <v>85</v>
      </c>
      <c r="F29" s="292">
        <v>25</v>
      </c>
      <c r="G29" s="286">
        <v>47</v>
      </c>
      <c r="H29" s="293">
        <v>80</v>
      </c>
      <c r="I29" s="294">
        <v>25</v>
      </c>
      <c r="J29" s="276">
        <v>46</v>
      </c>
      <c r="K29" s="277">
        <v>85</v>
      </c>
      <c r="L29" s="295">
        <v>24</v>
      </c>
      <c r="M29" s="279">
        <f>L29+8+14</f>
        <v>46</v>
      </c>
      <c r="N29" s="277">
        <v>66</v>
      </c>
      <c r="O29" s="272">
        <v>25</v>
      </c>
      <c r="P29" s="295">
        <v>45</v>
      </c>
      <c r="Q29" s="277">
        <v>80</v>
      </c>
      <c r="R29" s="275">
        <v>18</v>
      </c>
      <c r="S29" s="295">
        <v>38</v>
      </c>
      <c r="T29" s="277">
        <v>78</v>
      </c>
      <c r="U29" s="277">
        <v>17</v>
      </c>
      <c r="V29" s="273">
        <v>45.5</v>
      </c>
      <c r="W29" s="253">
        <v>85</v>
      </c>
      <c r="X29" s="277">
        <v>23</v>
      </c>
      <c r="Y29" s="277">
        <v>48.1</v>
      </c>
      <c r="Z29" s="277">
        <v>68.400000000000006</v>
      </c>
      <c r="AA29" s="275">
        <v>23</v>
      </c>
      <c r="AB29" s="276">
        <v>50</v>
      </c>
      <c r="AC29" s="277">
        <v>66</v>
      </c>
      <c r="AD29" s="275">
        <v>25</v>
      </c>
      <c r="AE29" s="276">
        <v>50</v>
      </c>
      <c r="AF29" s="164">
        <v>70</v>
      </c>
      <c r="AG29" s="255">
        <f t="shared" si="0"/>
        <v>22.8</v>
      </c>
      <c r="AH29" s="255">
        <f t="shared" si="0"/>
        <v>46.1</v>
      </c>
      <c r="AI29" s="255">
        <f t="shared" si="1"/>
        <v>76.3</v>
      </c>
      <c r="AJ29" s="266"/>
    </row>
    <row r="30" spans="1:36" s="257" customFormat="1" ht="13.8" x14ac:dyDescent="0.25">
      <c r="A30" s="253">
        <f t="shared" si="2"/>
        <v>20</v>
      </c>
      <c r="B30" s="101" t="s">
        <v>546</v>
      </c>
      <c r="C30" s="272">
        <v>23</v>
      </c>
      <c r="D30" s="276">
        <v>30</v>
      </c>
      <c r="E30" s="277">
        <v>80</v>
      </c>
      <c r="F30" s="292">
        <v>16</v>
      </c>
      <c r="G30" s="286">
        <v>27</v>
      </c>
      <c r="H30" s="293">
        <v>60</v>
      </c>
      <c r="I30" s="294">
        <v>22</v>
      </c>
      <c r="J30" s="276">
        <v>30</v>
      </c>
      <c r="K30" s="277">
        <v>80</v>
      </c>
      <c r="L30" s="295">
        <v>10</v>
      </c>
      <c r="M30" s="279">
        <f>L30+10</f>
        <v>20</v>
      </c>
      <c r="N30" s="277">
        <v>60</v>
      </c>
      <c r="O30" s="272">
        <v>20</v>
      </c>
      <c r="P30" s="295">
        <v>45</v>
      </c>
      <c r="Q30" s="277">
        <v>80</v>
      </c>
      <c r="R30" s="275">
        <v>20</v>
      </c>
      <c r="S30" s="295">
        <v>42</v>
      </c>
      <c r="T30" s="277">
        <v>82</v>
      </c>
      <c r="U30" s="277">
        <v>3</v>
      </c>
      <c r="V30" s="276">
        <v>6</v>
      </c>
      <c r="W30" s="253">
        <v>59</v>
      </c>
      <c r="X30" s="277">
        <v>8.6999999999999993</v>
      </c>
      <c r="Y30" s="277">
        <v>8.6999999999999993</v>
      </c>
      <c r="Z30" s="277">
        <v>14.6</v>
      </c>
      <c r="AA30" s="275">
        <v>6</v>
      </c>
      <c r="AB30" s="276">
        <v>25</v>
      </c>
      <c r="AC30" s="277">
        <v>45</v>
      </c>
      <c r="AD30" s="275">
        <v>22.5</v>
      </c>
      <c r="AE30" s="276">
        <v>50</v>
      </c>
      <c r="AF30" s="164">
        <v>52.5</v>
      </c>
      <c r="AG30" s="255">
        <f t="shared" si="0"/>
        <v>15.1</v>
      </c>
      <c r="AH30" s="255">
        <f t="shared" si="0"/>
        <v>28.4</v>
      </c>
      <c r="AI30" s="255">
        <f t="shared" si="1"/>
        <v>61.3</v>
      </c>
      <c r="AJ30" s="266"/>
    </row>
    <row r="31" spans="1:36" s="257" customFormat="1" ht="14.25" customHeight="1" x14ac:dyDescent="0.25">
      <c r="A31" s="253">
        <f t="shared" si="2"/>
        <v>21</v>
      </c>
      <c r="B31" s="291" t="s">
        <v>547</v>
      </c>
      <c r="C31" s="272">
        <v>20</v>
      </c>
      <c r="D31" s="276">
        <v>40</v>
      </c>
      <c r="E31" s="277">
        <v>85</v>
      </c>
      <c r="F31" s="292">
        <v>10</v>
      </c>
      <c r="G31" s="286">
        <v>19</v>
      </c>
      <c r="H31" s="293">
        <v>60</v>
      </c>
      <c r="I31" s="294">
        <v>20</v>
      </c>
      <c r="J31" s="276">
        <v>40</v>
      </c>
      <c r="K31" s="277">
        <v>85</v>
      </c>
      <c r="L31" s="295">
        <v>16</v>
      </c>
      <c r="M31" s="279">
        <f>L31+10</f>
        <v>26</v>
      </c>
      <c r="N31" s="277">
        <v>60</v>
      </c>
      <c r="O31" s="272">
        <v>25</v>
      </c>
      <c r="P31" s="295">
        <v>45</v>
      </c>
      <c r="Q31" s="277">
        <v>80</v>
      </c>
      <c r="R31" s="275">
        <v>18</v>
      </c>
      <c r="S31" s="295">
        <v>38</v>
      </c>
      <c r="T31" s="277">
        <v>78</v>
      </c>
      <c r="U31" s="277">
        <v>7</v>
      </c>
      <c r="V31" s="276">
        <v>14</v>
      </c>
      <c r="W31" s="253">
        <v>55</v>
      </c>
      <c r="X31" s="277">
        <v>8.9</v>
      </c>
      <c r="Y31" s="277">
        <v>12.1</v>
      </c>
      <c r="Z31" s="277">
        <v>16.7</v>
      </c>
      <c r="AA31" s="275">
        <v>11</v>
      </c>
      <c r="AB31" s="276">
        <v>20</v>
      </c>
      <c r="AC31" s="277">
        <v>45</v>
      </c>
      <c r="AD31" s="275">
        <v>14</v>
      </c>
      <c r="AE31" s="276">
        <v>50</v>
      </c>
      <c r="AF31" s="164">
        <v>45</v>
      </c>
      <c r="AG31" s="255">
        <f t="shared" si="0"/>
        <v>15</v>
      </c>
      <c r="AH31" s="255">
        <f t="shared" si="0"/>
        <v>30.4</v>
      </c>
      <c r="AI31" s="255">
        <f t="shared" si="1"/>
        <v>61</v>
      </c>
      <c r="AJ31" s="266"/>
    </row>
    <row r="32" spans="1:36" s="257" customFormat="1" ht="13.8" x14ac:dyDescent="0.25">
      <c r="A32" s="253">
        <f t="shared" si="2"/>
        <v>22</v>
      </c>
      <c r="B32" s="303" t="s">
        <v>536</v>
      </c>
      <c r="C32" s="272">
        <v>24</v>
      </c>
      <c r="D32" s="276">
        <v>45</v>
      </c>
      <c r="E32" s="316">
        <v>45</v>
      </c>
      <c r="F32" s="292">
        <v>10</v>
      </c>
      <c r="G32" s="286">
        <v>28</v>
      </c>
      <c r="H32" s="301">
        <v>28</v>
      </c>
      <c r="I32" s="294">
        <v>25</v>
      </c>
      <c r="J32" s="276">
        <v>47</v>
      </c>
      <c r="K32" s="301">
        <v>47</v>
      </c>
      <c r="L32" s="295">
        <v>21</v>
      </c>
      <c r="M32" s="279">
        <f>L32+5+10</f>
        <v>36</v>
      </c>
      <c r="N32" s="316">
        <v>36</v>
      </c>
      <c r="O32" s="272">
        <v>25</v>
      </c>
      <c r="P32" s="295">
        <v>45</v>
      </c>
      <c r="Q32" s="277">
        <v>80</v>
      </c>
      <c r="R32" s="275">
        <v>22</v>
      </c>
      <c r="S32" s="295">
        <v>46</v>
      </c>
      <c r="T32" s="277">
        <v>86</v>
      </c>
      <c r="U32" s="277">
        <v>14</v>
      </c>
      <c r="V32" s="273">
        <v>19</v>
      </c>
      <c r="W32" s="375">
        <v>19</v>
      </c>
      <c r="X32" s="277">
        <v>22.8</v>
      </c>
      <c r="Y32" s="277">
        <v>33.299999999999997</v>
      </c>
      <c r="Z32" s="277">
        <v>33.299999999999997</v>
      </c>
      <c r="AA32" s="275">
        <v>16</v>
      </c>
      <c r="AB32" s="276">
        <v>30</v>
      </c>
      <c r="AC32" s="277">
        <v>46</v>
      </c>
      <c r="AD32" s="275">
        <v>18.5</v>
      </c>
      <c r="AE32" s="276">
        <v>50</v>
      </c>
      <c r="AF32" s="164">
        <v>56.5</v>
      </c>
      <c r="AG32" s="255">
        <f>ROUND((C32+F32+I32+L32+O32+R32+U32+X32+AA32+AD32)/10,1)</f>
        <v>19.8</v>
      </c>
      <c r="AH32" s="255">
        <f>ROUND((D32+G32+J32+M32+P32+S32+V32+Y32+AB32+AE32)/10,1)</f>
        <v>37.9</v>
      </c>
      <c r="AI32" s="255" t="s">
        <v>368</v>
      </c>
      <c r="AJ32" s="266"/>
    </row>
    <row r="33" spans="1:36" s="257" customFormat="1" ht="13.8" x14ac:dyDescent="0.25">
      <c r="A33" s="253">
        <f t="shared" si="2"/>
        <v>23</v>
      </c>
      <c r="B33" s="303" t="s">
        <v>548</v>
      </c>
      <c r="C33" s="272">
        <v>0</v>
      </c>
      <c r="D33" s="276"/>
      <c r="E33" s="277"/>
      <c r="F33" s="292">
        <v>0</v>
      </c>
      <c r="G33" s="273"/>
      <c r="H33" s="293"/>
      <c r="I33" s="294">
        <v>0</v>
      </c>
      <c r="J33" s="276"/>
      <c r="K33" s="277"/>
      <c r="L33" s="295">
        <v>1</v>
      </c>
      <c r="M33" s="295"/>
      <c r="N33" s="277"/>
      <c r="O33" s="272">
        <v>0</v>
      </c>
      <c r="P33" s="295"/>
      <c r="Q33" s="277"/>
      <c r="R33" s="275">
        <v>15</v>
      </c>
      <c r="S33" s="295"/>
      <c r="T33" s="277"/>
      <c r="U33" s="277">
        <v>1</v>
      </c>
      <c r="V33" s="276"/>
      <c r="W33" s="296"/>
      <c r="X33" s="277">
        <v>6.3</v>
      </c>
      <c r="Y33" s="277"/>
      <c r="Z33" s="277"/>
      <c r="AA33" s="275">
        <v>0</v>
      </c>
      <c r="AB33" s="276"/>
      <c r="AC33" s="277"/>
      <c r="AD33" s="275">
        <v>10.5</v>
      </c>
      <c r="AE33" s="276"/>
      <c r="AF33" s="164"/>
      <c r="AG33" s="255">
        <f>ROUND((C33+F33+I33+L33+O33+R33+U33+X33+AA33+AD33)/10,1)</f>
        <v>3.4</v>
      </c>
      <c r="AH33" s="255"/>
      <c r="AI33" s="255" t="s">
        <v>358</v>
      </c>
      <c r="AJ33" s="266"/>
    </row>
    <row r="34" spans="1:36" s="257" customFormat="1" ht="13.8" x14ac:dyDescent="0.25">
      <c r="A34" s="253">
        <f t="shared" si="2"/>
        <v>24</v>
      </c>
      <c r="B34" s="304" t="s">
        <v>549</v>
      </c>
      <c r="C34" s="272">
        <v>20</v>
      </c>
      <c r="D34" s="276"/>
      <c r="E34" s="277"/>
      <c r="F34" s="305">
        <v>25</v>
      </c>
      <c r="G34" s="276"/>
      <c r="H34" s="277"/>
      <c r="I34" s="272">
        <v>20</v>
      </c>
      <c r="J34" s="276"/>
      <c r="K34" s="277"/>
      <c r="L34" s="295">
        <v>10</v>
      </c>
      <c r="M34" s="295"/>
      <c r="N34" s="277"/>
      <c r="O34" s="272">
        <v>25</v>
      </c>
      <c r="P34" s="295"/>
      <c r="Q34" s="277"/>
      <c r="R34" s="275">
        <v>18</v>
      </c>
      <c r="S34" s="295"/>
      <c r="T34" s="277"/>
      <c r="U34" s="277">
        <v>8</v>
      </c>
      <c r="V34" s="276"/>
      <c r="W34" s="296"/>
      <c r="X34" s="277">
        <v>0</v>
      </c>
      <c r="Y34" s="277"/>
      <c r="Z34" s="277"/>
      <c r="AA34" s="275">
        <v>5</v>
      </c>
      <c r="AB34" s="276"/>
      <c r="AC34" s="277"/>
      <c r="AD34" s="275">
        <v>2</v>
      </c>
      <c r="AE34" s="276"/>
      <c r="AF34" s="164"/>
      <c r="AG34" s="255">
        <f t="shared" si="0"/>
        <v>13.3</v>
      </c>
      <c r="AH34" s="255"/>
      <c r="AI34" s="255" t="s">
        <v>358</v>
      </c>
      <c r="AJ34" s="266"/>
    </row>
    <row r="35" spans="1:36" ht="36" customHeight="1" x14ac:dyDescent="0.25">
      <c r="A35" s="574" t="s">
        <v>10</v>
      </c>
      <c r="B35" s="575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307"/>
      <c r="X35" s="287"/>
      <c r="Y35" s="287"/>
      <c r="Z35" s="287"/>
      <c r="AA35" s="287"/>
      <c r="AB35" s="287"/>
      <c r="AC35" s="287"/>
      <c r="AD35" s="288"/>
      <c r="AE35" s="288"/>
      <c r="AF35" s="287"/>
      <c r="AG35" s="290"/>
      <c r="AH35" s="290"/>
      <c r="AI35" s="290"/>
    </row>
    <row r="36" spans="1:36" x14ac:dyDescent="0.25">
      <c r="A36" s="247"/>
      <c r="B36" s="250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8"/>
      <c r="AH36" s="248"/>
      <c r="AI36" s="248"/>
    </row>
    <row r="37" spans="1:36" x14ac:dyDescent="0.25">
      <c r="A37" s="247"/>
      <c r="B37" s="250" t="s">
        <v>11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8"/>
      <c r="AH37" s="248"/>
      <c r="AI37" s="248"/>
    </row>
    <row r="38" spans="1:36" x14ac:dyDescent="0.25">
      <c r="A38" s="247"/>
      <c r="B38" s="250"/>
      <c r="C38" s="247" t="s">
        <v>12</v>
      </c>
      <c r="D38" s="247"/>
      <c r="E38" s="247"/>
      <c r="F38" s="247"/>
      <c r="G38" s="247"/>
      <c r="H38" s="247"/>
      <c r="J38" s="247"/>
      <c r="K38" s="247"/>
      <c r="L38" s="247"/>
      <c r="M38" s="247"/>
      <c r="N38" s="247"/>
      <c r="O38" s="247"/>
      <c r="P38" s="247"/>
      <c r="Q38" s="247"/>
      <c r="R38" s="247" t="s">
        <v>13</v>
      </c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8"/>
      <c r="AH38" s="248"/>
      <c r="AI38" s="248"/>
    </row>
  </sheetData>
  <mergeCells count="31">
    <mergeCell ref="X9:Z9"/>
    <mergeCell ref="AA9:AC9"/>
    <mergeCell ref="AD9:AF9"/>
    <mergeCell ref="AJ9:AL9"/>
    <mergeCell ref="A35:B35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H3"/>
    <mergeCell ref="A4:H4"/>
    <mergeCell ref="A5:H5"/>
  </mergeCells>
  <pageMargins left="0.25" right="0.22" top="0.51" bottom="0.47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view="pageBreakPreview" zoomScale="85" zoomScaleNormal="100" zoomScaleSheetLayoutView="85" workbookViewId="0">
      <selection activeCell="AO12" sqref="AO12"/>
    </sheetView>
  </sheetViews>
  <sheetFormatPr defaultRowHeight="14.4" x14ac:dyDescent="0.3"/>
  <cols>
    <col min="1" max="1" width="3.44140625" customWidth="1"/>
    <col min="2" max="2" width="32.33203125" customWidth="1"/>
    <col min="3" max="3" width="4.33203125" customWidth="1"/>
    <col min="4" max="4" width="4.21875" customWidth="1"/>
    <col min="5" max="5" width="4.5546875" customWidth="1"/>
    <col min="6" max="6" width="4.77734375" customWidth="1"/>
    <col min="7" max="7" width="4.109375" customWidth="1"/>
    <col min="8" max="8" width="4.5546875" customWidth="1"/>
    <col min="9" max="9" width="4.44140625" customWidth="1"/>
    <col min="10" max="10" width="4.21875" customWidth="1"/>
    <col min="11" max="11" width="4.33203125" customWidth="1"/>
    <col min="12" max="12" width="4" customWidth="1"/>
    <col min="13" max="14" width="4.5546875" customWidth="1"/>
    <col min="15" max="15" width="5.33203125" customWidth="1"/>
    <col min="16" max="16" width="4.88671875" customWidth="1"/>
    <col min="17" max="17" width="4.33203125" customWidth="1"/>
    <col min="18" max="18" width="4" customWidth="1"/>
    <col min="19" max="19" width="4.33203125" customWidth="1"/>
    <col min="20" max="20" width="4.6640625" customWidth="1"/>
    <col min="21" max="21" width="4.109375" customWidth="1"/>
    <col min="22" max="22" width="4.5546875" customWidth="1"/>
    <col min="23" max="23" width="4.33203125" customWidth="1"/>
    <col min="24" max="24" width="4.109375" customWidth="1"/>
    <col min="25" max="25" width="4.5546875" customWidth="1"/>
    <col min="26" max="26" width="4.44140625" customWidth="1"/>
    <col min="27" max="32" width="4.33203125" customWidth="1"/>
    <col min="33" max="33" width="4.44140625" customWidth="1"/>
    <col min="34" max="34" width="4.88671875" bestFit="1" customWidth="1"/>
    <col min="35" max="35" width="4.33203125" customWidth="1"/>
    <col min="36" max="37" width="4.6640625" customWidth="1"/>
    <col min="38" max="38" width="4.33203125" customWidth="1"/>
    <col min="39" max="40" width="5.33203125" customWidth="1"/>
    <col min="41" max="41" width="6.44140625" customWidth="1"/>
  </cols>
  <sheetData>
    <row r="1" spans="1:41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</row>
    <row r="2" spans="1:41" ht="15.6" x14ac:dyDescent="0.3">
      <c r="A2" s="553" t="s">
        <v>737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</row>
    <row r="3" spans="1:41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</row>
    <row r="4" spans="1:41" ht="15.6" x14ac:dyDescent="0.3">
      <c r="A4" s="554" t="s">
        <v>27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4"/>
      <c r="AN4" s="4"/>
      <c r="AO4" s="4"/>
    </row>
    <row r="5" spans="1:41" ht="15.6" x14ac:dyDescent="0.3">
      <c r="A5" s="554" t="s">
        <v>758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4"/>
      <c r="AN5" s="4"/>
      <c r="AO5" s="4"/>
    </row>
    <row r="6" spans="1:41" ht="15.6" x14ac:dyDescent="0.3">
      <c r="A6" s="440" t="s">
        <v>740</v>
      </c>
      <c r="B6" s="440"/>
      <c r="C6" s="440"/>
      <c r="D6" s="440"/>
      <c r="E6" s="440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440"/>
      <c r="S6" s="440"/>
      <c r="T6" s="440"/>
      <c r="U6" s="440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440"/>
      <c r="AH6" s="440"/>
      <c r="AI6" s="440"/>
      <c r="AJ6" s="231"/>
      <c r="AK6" s="231"/>
      <c r="AL6" s="231"/>
      <c r="AM6" s="4"/>
      <c r="AN6" s="4"/>
      <c r="AO6" s="4"/>
    </row>
    <row r="7" spans="1:41" ht="13.95" customHeight="1" x14ac:dyDescent="0.3">
      <c r="A7" s="231"/>
      <c r="B7" s="6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615"/>
      <c r="AH7" s="231"/>
      <c r="AI7" s="231"/>
      <c r="AJ7" s="231"/>
      <c r="AK7" s="231"/>
      <c r="AL7" s="231"/>
      <c r="AM7" s="4"/>
      <c r="AN7" s="4"/>
      <c r="AO7" s="4"/>
    </row>
    <row r="8" spans="1:41" ht="62.4" customHeight="1" x14ac:dyDescent="0.3">
      <c r="A8" s="549" t="s">
        <v>3</v>
      </c>
      <c r="B8" s="551" t="s">
        <v>4</v>
      </c>
      <c r="C8" s="580" t="s">
        <v>759</v>
      </c>
      <c r="D8" s="581"/>
      <c r="E8" s="582"/>
      <c r="F8" s="583" t="s">
        <v>760</v>
      </c>
      <c r="G8" s="584"/>
      <c r="H8" s="585"/>
      <c r="I8" s="616" t="s">
        <v>761</v>
      </c>
      <c r="J8" s="617"/>
      <c r="K8" s="618"/>
      <c r="L8" s="616" t="s">
        <v>762</v>
      </c>
      <c r="M8" s="617"/>
      <c r="N8" s="618"/>
      <c r="O8" s="583" t="s">
        <v>763</v>
      </c>
      <c r="P8" s="584"/>
      <c r="Q8" s="585"/>
      <c r="R8" s="616" t="s">
        <v>764</v>
      </c>
      <c r="S8" s="617"/>
      <c r="T8" s="618"/>
      <c r="U8" s="583" t="s">
        <v>645</v>
      </c>
      <c r="V8" s="584"/>
      <c r="W8" s="585"/>
      <c r="X8" s="583" t="s">
        <v>765</v>
      </c>
      <c r="Y8" s="584"/>
      <c r="Z8" s="585"/>
      <c r="AA8" s="586" t="s">
        <v>766</v>
      </c>
      <c r="AB8" s="587"/>
      <c r="AC8" s="588"/>
      <c r="AD8" s="586" t="s">
        <v>767</v>
      </c>
      <c r="AE8" s="587"/>
      <c r="AF8" s="588"/>
      <c r="AG8" s="586" t="s">
        <v>768</v>
      </c>
      <c r="AH8" s="587"/>
      <c r="AI8" s="588"/>
      <c r="AJ8" s="586" t="s">
        <v>769</v>
      </c>
      <c r="AK8" s="587"/>
      <c r="AL8" s="588"/>
      <c r="AM8" s="555" t="s">
        <v>5</v>
      </c>
      <c r="AN8" s="556"/>
      <c r="AO8" s="557"/>
    </row>
    <row r="9" spans="1:41" ht="27.6" customHeight="1" x14ac:dyDescent="0.3">
      <c r="A9" s="550"/>
      <c r="B9" s="552"/>
      <c r="C9" s="619" t="s">
        <v>524</v>
      </c>
      <c r="D9" s="620"/>
      <c r="E9" s="621"/>
      <c r="F9" s="583" t="s">
        <v>523</v>
      </c>
      <c r="G9" s="584"/>
      <c r="H9" s="585"/>
      <c r="I9" s="583" t="s">
        <v>750</v>
      </c>
      <c r="J9" s="584"/>
      <c r="K9" s="585"/>
      <c r="L9" s="583" t="s">
        <v>751</v>
      </c>
      <c r="M9" s="584"/>
      <c r="N9" s="585"/>
      <c r="O9" s="583" t="s">
        <v>770</v>
      </c>
      <c r="P9" s="584"/>
      <c r="Q9" s="585"/>
      <c r="R9" s="616" t="s">
        <v>771</v>
      </c>
      <c r="S9" s="617"/>
      <c r="T9" s="618"/>
      <c r="U9" s="616" t="s">
        <v>344</v>
      </c>
      <c r="V9" s="622"/>
      <c r="W9" s="623"/>
      <c r="X9" s="583" t="s">
        <v>772</v>
      </c>
      <c r="Y9" s="584"/>
      <c r="Z9" s="585"/>
      <c r="AA9" s="586" t="s">
        <v>523</v>
      </c>
      <c r="AB9" s="587"/>
      <c r="AC9" s="588"/>
      <c r="AD9" s="586" t="s">
        <v>523</v>
      </c>
      <c r="AE9" s="587"/>
      <c r="AF9" s="588"/>
      <c r="AG9" s="586" t="s">
        <v>773</v>
      </c>
      <c r="AH9" s="587"/>
      <c r="AI9" s="588"/>
      <c r="AJ9" s="624" t="s">
        <v>750</v>
      </c>
      <c r="AK9" s="625"/>
      <c r="AL9" s="626"/>
      <c r="AM9" s="558"/>
      <c r="AN9" s="559"/>
      <c r="AO9" s="560"/>
    </row>
    <row r="10" spans="1:41" ht="61.2" x14ac:dyDescent="0.3">
      <c r="A10" s="441"/>
      <c r="B10" s="441"/>
      <c r="C10" s="441" t="s">
        <v>6</v>
      </c>
      <c r="D10" s="441" t="s">
        <v>20</v>
      </c>
      <c r="E10" s="441" t="s">
        <v>8</v>
      </c>
      <c r="F10" s="441" t="s">
        <v>6</v>
      </c>
      <c r="G10" s="441" t="s">
        <v>20</v>
      </c>
      <c r="H10" s="441" t="s">
        <v>8</v>
      </c>
      <c r="I10" s="441" t="s">
        <v>6</v>
      </c>
      <c r="J10" s="441" t="s">
        <v>20</v>
      </c>
      <c r="K10" s="441" t="s">
        <v>8</v>
      </c>
      <c r="L10" s="441" t="s">
        <v>6</v>
      </c>
      <c r="M10" s="441" t="s">
        <v>20</v>
      </c>
      <c r="N10" s="441" t="s">
        <v>8</v>
      </c>
      <c r="O10" s="441" t="s">
        <v>6</v>
      </c>
      <c r="P10" s="441" t="s">
        <v>20</v>
      </c>
      <c r="Q10" s="441" t="s">
        <v>8</v>
      </c>
      <c r="R10" s="441" t="s">
        <v>6</v>
      </c>
      <c r="S10" s="441" t="s">
        <v>20</v>
      </c>
      <c r="T10" s="441" t="s">
        <v>8</v>
      </c>
      <c r="U10" s="441" t="s">
        <v>6</v>
      </c>
      <c r="V10" s="441" t="s">
        <v>20</v>
      </c>
      <c r="W10" s="441" t="s">
        <v>8</v>
      </c>
      <c r="X10" s="441" t="s">
        <v>6</v>
      </c>
      <c r="Y10" s="441" t="s">
        <v>20</v>
      </c>
      <c r="Z10" s="441" t="s">
        <v>8</v>
      </c>
      <c r="AA10" s="441" t="s">
        <v>6</v>
      </c>
      <c r="AB10" s="441" t="s">
        <v>20</v>
      </c>
      <c r="AC10" s="441" t="s">
        <v>8</v>
      </c>
      <c r="AD10" s="441" t="s">
        <v>6</v>
      </c>
      <c r="AE10" s="441" t="s">
        <v>20</v>
      </c>
      <c r="AF10" s="441" t="s">
        <v>9</v>
      </c>
      <c r="AG10" s="441" t="s">
        <v>6</v>
      </c>
      <c r="AH10" s="441" t="s">
        <v>20</v>
      </c>
      <c r="AI10" s="441" t="s">
        <v>9</v>
      </c>
      <c r="AJ10" s="441" t="s">
        <v>6</v>
      </c>
      <c r="AK10" s="441" t="s">
        <v>20</v>
      </c>
      <c r="AL10" s="441" t="s">
        <v>9</v>
      </c>
      <c r="AM10" s="441" t="s">
        <v>6</v>
      </c>
      <c r="AN10" s="441" t="s">
        <v>20</v>
      </c>
      <c r="AO10" s="441" t="s">
        <v>9</v>
      </c>
    </row>
    <row r="11" spans="1:41" x14ac:dyDescent="0.3">
      <c r="A11" s="8">
        <v>1</v>
      </c>
      <c r="B11" s="627" t="s">
        <v>774</v>
      </c>
      <c r="C11" s="628">
        <v>25</v>
      </c>
      <c r="D11" s="628">
        <v>30</v>
      </c>
      <c r="E11" s="629">
        <v>30</v>
      </c>
      <c r="F11" s="628">
        <v>0.5</v>
      </c>
      <c r="G11" s="628">
        <v>0.5</v>
      </c>
      <c r="H11" s="629">
        <v>0.5</v>
      </c>
      <c r="I11" s="628">
        <v>0</v>
      </c>
      <c r="J11" s="628">
        <v>0</v>
      </c>
      <c r="K11" s="629">
        <v>0</v>
      </c>
      <c r="L11" s="628">
        <v>0</v>
      </c>
      <c r="M11" s="628">
        <v>0</v>
      </c>
      <c r="N11" s="629">
        <v>0</v>
      </c>
      <c r="O11" s="628">
        <v>2.5</v>
      </c>
      <c r="P11" s="628">
        <v>2.5</v>
      </c>
      <c r="Q11" s="629">
        <v>2.5</v>
      </c>
      <c r="R11" s="628">
        <v>15</v>
      </c>
      <c r="S11" s="628">
        <v>20</v>
      </c>
      <c r="T11" s="629">
        <v>20</v>
      </c>
      <c r="U11" s="628">
        <v>25</v>
      </c>
      <c r="V11" s="628">
        <v>50</v>
      </c>
      <c r="W11" s="628">
        <v>95</v>
      </c>
      <c r="X11" s="628">
        <v>15</v>
      </c>
      <c r="Y11" s="630">
        <v>15</v>
      </c>
      <c r="Z11" s="629">
        <v>15</v>
      </c>
      <c r="AA11" s="628"/>
      <c r="AB11" s="628"/>
      <c r="AC11" s="629">
        <v>0</v>
      </c>
      <c r="AD11" s="628">
        <v>8</v>
      </c>
      <c r="AE11" s="628">
        <v>8</v>
      </c>
      <c r="AF11" s="631">
        <v>8</v>
      </c>
      <c r="AG11" s="628">
        <v>6</v>
      </c>
      <c r="AH11" s="628">
        <v>6</v>
      </c>
      <c r="AI11" s="628">
        <v>6</v>
      </c>
      <c r="AJ11" s="628">
        <v>0</v>
      </c>
      <c r="AK11" s="628">
        <v>0</v>
      </c>
      <c r="AL11" s="628">
        <v>0</v>
      </c>
      <c r="AM11" s="632">
        <f>ROUND((C11+F11+I11+L11+O11+R11+U11+X11+AD11+AG11+AJ11)/11,1)</f>
        <v>8.8000000000000007</v>
      </c>
      <c r="AN11" s="632">
        <f>ROUND((D11+G11+J11+M11+P11+S11+V11+Y11+AE11+AH11+AK11)/11,1)</f>
        <v>12</v>
      </c>
      <c r="AO11" s="632">
        <f>ROUND((E11+H11+K11+N11+Q11+T11+W11+Z11+AC11+AF11+AI11+AL11)/12,1)</f>
        <v>14.8</v>
      </c>
    </row>
    <row r="12" spans="1:41" x14ac:dyDescent="0.3">
      <c r="A12" s="8">
        <f>A11+1</f>
        <v>2</v>
      </c>
      <c r="B12" s="608" t="s">
        <v>775</v>
      </c>
      <c r="C12" s="628">
        <v>25</v>
      </c>
      <c r="D12" s="628">
        <v>30</v>
      </c>
      <c r="E12" s="628">
        <v>100</v>
      </c>
      <c r="F12" s="633">
        <v>11</v>
      </c>
      <c r="G12" s="628">
        <v>30</v>
      </c>
      <c r="H12" s="628">
        <v>60</v>
      </c>
      <c r="I12" s="628">
        <v>5</v>
      </c>
      <c r="J12" s="628">
        <v>15</v>
      </c>
      <c r="K12" s="628">
        <v>67</v>
      </c>
      <c r="L12" s="628">
        <v>15</v>
      </c>
      <c r="M12" s="628">
        <v>30</v>
      </c>
      <c r="N12" s="628">
        <v>60</v>
      </c>
      <c r="O12" s="628">
        <v>16</v>
      </c>
      <c r="P12" s="628">
        <v>33.5</v>
      </c>
      <c r="Q12" s="628">
        <v>62</v>
      </c>
      <c r="R12" s="628">
        <v>15</v>
      </c>
      <c r="S12" s="628">
        <v>33</v>
      </c>
      <c r="T12" s="628">
        <v>61</v>
      </c>
      <c r="U12" s="628">
        <v>25</v>
      </c>
      <c r="V12" s="628">
        <v>50</v>
      </c>
      <c r="W12" s="628">
        <v>95</v>
      </c>
      <c r="X12" s="628">
        <v>25</v>
      </c>
      <c r="Y12" s="630">
        <v>40</v>
      </c>
      <c r="Z12" s="628">
        <v>70</v>
      </c>
      <c r="AA12" s="628"/>
      <c r="AB12" s="628"/>
      <c r="AC12" s="628">
        <v>65</v>
      </c>
      <c r="AD12" s="628">
        <v>10</v>
      </c>
      <c r="AE12" s="628">
        <v>18</v>
      </c>
      <c r="AF12" s="628">
        <v>45</v>
      </c>
      <c r="AG12" s="628">
        <v>15</v>
      </c>
      <c r="AH12" s="628">
        <v>29.5</v>
      </c>
      <c r="AI12" s="628">
        <v>51</v>
      </c>
      <c r="AJ12" s="628">
        <v>12</v>
      </c>
      <c r="AK12" s="628">
        <v>30</v>
      </c>
      <c r="AL12" s="628">
        <v>50</v>
      </c>
      <c r="AM12" s="632">
        <f t="shared" ref="AM12:AN20" si="0">ROUND((C12+F12+I12+L12+O12+R12+U12+X12+AD12+AG12+AJ12)/11,1)</f>
        <v>15.8</v>
      </c>
      <c r="AN12" s="632">
        <f t="shared" si="0"/>
        <v>30.8</v>
      </c>
      <c r="AO12" s="632">
        <f t="shared" ref="AO12:AO20" si="1">ROUND((E12+H12+K12+N12+Q12+T12+W12+Z12+AC12+AF12+AI12+AL12)/12,1)</f>
        <v>65.5</v>
      </c>
    </row>
    <row r="13" spans="1:41" x14ac:dyDescent="0.3">
      <c r="A13" s="8">
        <f>A12+1</f>
        <v>3</v>
      </c>
      <c r="B13" s="608" t="s">
        <v>776</v>
      </c>
      <c r="C13" s="628">
        <v>25</v>
      </c>
      <c r="D13" s="628">
        <v>45</v>
      </c>
      <c r="E13" s="628">
        <v>100</v>
      </c>
      <c r="F13" s="628">
        <v>22</v>
      </c>
      <c r="G13" s="628">
        <v>46</v>
      </c>
      <c r="H13" s="628">
        <v>80</v>
      </c>
      <c r="I13" s="628">
        <v>5</v>
      </c>
      <c r="J13" s="628">
        <v>30</v>
      </c>
      <c r="K13" s="628">
        <v>82</v>
      </c>
      <c r="L13" s="628">
        <v>15</v>
      </c>
      <c r="M13" s="628">
        <v>30</v>
      </c>
      <c r="N13" s="628">
        <v>60</v>
      </c>
      <c r="O13" s="628">
        <v>25</v>
      </c>
      <c r="P13" s="628">
        <v>50</v>
      </c>
      <c r="Q13" s="628">
        <v>100</v>
      </c>
      <c r="R13" s="628">
        <v>25</v>
      </c>
      <c r="S13" s="628">
        <v>52</v>
      </c>
      <c r="T13" s="628">
        <v>78</v>
      </c>
      <c r="U13" s="628">
        <v>25</v>
      </c>
      <c r="V13" s="628">
        <v>50</v>
      </c>
      <c r="W13" s="628">
        <v>95</v>
      </c>
      <c r="X13" s="628">
        <v>25</v>
      </c>
      <c r="Y13" s="630">
        <v>50</v>
      </c>
      <c r="Z13" s="628">
        <v>75</v>
      </c>
      <c r="AA13" s="628"/>
      <c r="AB13" s="628"/>
      <c r="AC13" s="628">
        <v>95</v>
      </c>
      <c r="AD13" s="628">
        <v>20</v>
      </c>
      <c r="AE13" s="628">
        <v>41</v>
      </c>
      <c r="AF13" s="628">
        <v>65</v>
      </c>
      <c r="AG13" s="628">
        <v>22</v>
      </c>
      <c r="AH13" s="628">
        <v>46</v>
      </c>
      <c r="AI13" s="628">
        <v>70</v>
      </c>
      <c r="AJ13" s="628">
        <v>14</v>
      </c>
      <c r="AK13" s="628">
        <v>46</v>
      </c>
      <c r="AL13" s="628">
        <v>70</v>
      </c>
      <c r="AM13" s="632">
        <f t="shared" si="0"/>
        <v>20.3</v>
      </c>
      <c r="AN13" s="632">
        <f t="shared" si="0"/>
        <v>44.2</v>
      </c>
      <c r="AO13" s="632">
        <f t="shared" si="1"/>
        <v>80.8</v>
      </c>
    </row>
    <row r="14" spans="1:41" x14ac:dyDescent="0.3">
      <c r="A14" s="8">
        <f>A13+1</f>
        <v>4</v>
      </c>
      <c r="B14" s="608" t="s">
        <v>777</v>
      </c>
      <c r="C14" s="628">
        <v>25</v>
      </c>
      <c r="D14" s="628">
        <v>30</v>
      </c>
      <c r="E14" s="629">
        <v>30</v>
      </c>
      <c r="F14" s="628">
        <v>1</v>
      </c>
      <c r="G14" s="628">
        <v>1</v>
      </c>
      <c r="H14" s="629">
        <v>1</v>
      </c>
      <c r="I14" s="628">
        <v>0</v>
      </c>
      <c r="J14" s="628">
        <v>0</v>
      </c>
      <c r="K14" s="629">
        <v>0</v>
      </c>
      <c r="L14" s="628">
        <v>0</v>
      </c>
      <c r="M14" s="628">
        <v>0</v>
      </c>
      <c r="N14" s="629">
        <v>0</v>
      </c>
      <c r="O14" s="633">
        <v>10</v>
      </c>
      <c r="P14" s="628">
        <v>10</v>
      </c>
      <c r="Q14" s="629">
        <v>11</v>
      </c>
      <c r="R14" s="628">
        <v>14</v>
      </c>
      <c r="S14" s="628">
        <v>16</v>
      </c>
      <c r="T14" s="629">
        <v>16</v>
      </c>
      <c r="U14" s="628">
        <v>25</v>
      </c>
      <c r="V14" s="628">
        <v>50</v>
      </c>
      <c r="W14" s="628">
        <v>95</v>
      </c>
      <c r="X14" s="628">
        <v>5</v>
      </c>
      <c r="Y14" s="630">
        <v>5</v>
      </c>
      <c r="Z14" s="629">
        <v>5</v>
      </c>
      <c r="AA14" s="628"/>
      <c r="AB14" s="628"/>
      <c r="AC14" s="629">
        <v>0</v>
      </c>
      <c r="AD14" s="628">
        <v>6</v>
      </c>
      <c r="AE14" s="628">
        <v>6</v>
      </c>
      <c r="AF14" s="631">
        <v>6</v>
      </c>
      <c r="AG14" s="628">
        <v>5</v>
      </c>
      <c r="AH14" s="628">
        <v>5</v>
      </c>
      <c r="AI14" s="628">
        <v>5</v>
      </c>
      <c r="AJ14" s="628">
        <v>1</v>
      </c>
      <c r="AK14" s="628">
        <v>1</v>
      </c>
      <c r="AL14" s="628">
        <v>1</v>
      </c>
      <c r="AM14" s="632">
        <f t="shared" si="0"/>
        <v>8.4</v>
      </c>
      <c r="AN14" s="632">
        <f t="shared" si="0"/>
        <v>11.3</v>
      </c>
      <c r="AO14" s="632">
        <f t="shared" si="1"/>
        <v>14.2</v>
      </c>
    </row>
    <row r="15" spans="1:41" x14ac:dyDescent="0.3">
      <c r="A15" s="8">
        <f>A14+1</f>
        <v>5</v>
      </c>
      <c r="B15" s="608" t="s">
        <v>778</v>
      </c>
      <c r="C15" s="628">
        <v>25</v>
      </c>
      <c r="D15" s="628">
        <v>45</v>
      </c>
      <c r="E15" s="628">
        <v>100</v>
      </c>
      <c r="F15" s="628">
        <v>22</v>
      </c>
      <c r="G15" s="628">
        <v>46</v>
      </c>
      <c r="H15" s="628">
        <v>76</v>
      </c>
      <c r="I15" s="628">
        <v>5</v>
      </c>
      <c r="J15" s="628">
        <v>24</v>
      </c>
      <c r="K15" s="628">
        <v>75</v>
      </c>
      <c r="L15" s="628">
        <v>20</v>
      </c>
      <c r="M15" s="628">
        <v>30</v>
      </c>
      <c r="N15" s="628">
        <v>60</v>
      </c>
      <c r="O15" s="628">
        <v>23.5</v>
      </c>
      <c r="P15" s="628">
        <v>50</v>
      </c>
      <c r="Q15" s="628">
        <v>100</v>
      </c>
      <c r="R15" s="628">
        <v>25</v>
      </c>
      <c r="S15" s="628">
        <v>55</v>
      </c>
      <c r="T15" s="628">
        <v>66</v>
      </c>
      <c r="U15" s="628">
        <v>25</v>
      </c>
      <c r="V15" s="628">
        <v>50</v>
      </c>
      <c r="W15" s="628">
        <v>95</v>
      </c>
      <c r="X15" s="628">
        <v>21</v>
      </c>
      <c r="Y15" s="630">
        <v>46</v>
      </c>
      <c r="Z15" s="628">
        <v>75</v>
      </c>
      <c r="AA15" s="628"/>
      <c r="AB15" s="628"/>
      <c r="AC15" s="628">
        <v>95</v>
      </c>
      <c r="AD15" s="628">
        <v>20</v>
      </c>
      <c r="AE15" s="628">
        <v>42</v>
      </c>
      <c r="AF15" s="628">
        <v>65</v>
      </c>
      <c r="AG15" s="628">
        <v>23</v>
      </c>
      <c r="AH15" s="628">
        <v>47</v>
      </c>
      <c r="AI15" s="628">
        <v>62</v>
      </c>
      <c r="AJ15" s="628">
        <v>17</v>
      </c>
      <c r="AK15" s="628">
        <v>42</v>
      </c>
      <c r="AL15" s="628">
        <v>70</v>
      </c>
      <c r="AM15" s="632">
        <f t="shared" si="0"/>
        <v>20.6</v>
      </c>
      <c r="AN15" s="632">
        <f t="shared" si="0"/>
        <v>43.4</v>
      </c>
      <c r="AO15" s="632">
        <f t="shared" si="1"/>
        <v>78.3</v>
      </c>
    </row>
    <row r="16" spans="1:41" x14ac:dyDescent="0.3">
      <c r="A16" s="8">
        <v>6</v>
      </c>
      <c r="B16" s="608" t="s">
        <v>779</v>
      </c>
      <c r="C16" s="628">
        <v>25</v>
      </c>
      <c r="D16" s="628">
        <v>45</v>
      </c>
      <c r="E16" s="628">
        <v>100</v>
      </c>
      <c r="F16" s="628">
        <v>22</v>
      </c>
      <c r="G16" s="628">
        <v>41</v>
      </c>
      <c r="H16" s="628">
        <v>70</v>
      </c>
      <c r="I16" s="628">
        <v>5</v>
      </c>
      <c r="J16" s="628">
        <v>23</v>
      </c>
      <c r="K16" s="628">
        <v>74</v>
      </c>
      <c r="L16" s="628">
        <v>15</v>
      </c>
      <c r="M16" s="628">
        <v>30</v>
      </c>
      <c r="N16" s="628">
        <v>60</v>
      </c>
      <c r="O16" s="628">
        <v>22</v>
      </c>
      <c r="P16" s="628">
        <v>50</v>
      </c>
      <c r="Q16" s="628">
        <v>100</v>
      </c>
      <c r="R16" s="628">
        <v>25</v>
      </c>
      <c r="S16" s="628">
        <v>51</v>
      </c>
      <c r="T16" s="628">
        <v>74</v>
      </c>
      <c r="U16" s="628">
        <v>25</v>
      </c>
      <c r="V16" s="628">
        <v>50</v>
      </c>
      <c r="W16" s="628">
        <v>95</v>
      </c>
      <c r="X16" s="628">
        <v>21</v>
      </c>
      <c r="Y16" s="630">
        <v>46</v>
      </c>
      <c r="Z16" s="628">
        <v>75</v>
      </c>
      <c r="AA16" s="628"/>
      <c r="AB16" s="628"/>
      <c r="AC16" s="628">
        <v>70</v>
      </c>
      <c r="AD16" s="628">
        <v>12</v>
      </c>
      <c r="AE16" s="628">
        <v>32</v>
      </c>
      <c r="AF16" s="628">
        <v>60</v>
      </c>
      <c r="AG16" s="628">
        <v>17</v>
      </c>
      <c r="AH16" s="628">
        <v>40</v>
      </c>
      <c r="AI16" s="628">
        <v>58</v>
      </c>
      <c r="AJ16" s="628">
        <v>16</v>
      </c>
      <c r="AK16" s="628">
        <v>41</v>
      </c>
      <c r="AL16" s="628">
        <v>70</v>
      </c>
      <c r="AM16" s="632">
        <f t="shared" si="0"/>
        <v>18.600000000000001</v>
      </c>
      <c r="AN16" s="632">
        <f t="shared" si="0"/>
        <v>40.799999999999997</v>
      </c>
      <c r="AO16" s="632">
        <f t="shared" si="1"/>
        <v>75.5</v>
      </c>
    </row>
    <row r="17" spans="1:41" x14ac:dyDescent="0.3">
      <c r="A17" s="8">
        <v>7</v>
      </c>
      <c r="B17" s="608" t="s">
        <v>780</v>
      </c>
      <c r="C17" s="628">
        <v>25</v>
      </c>
      <c r="D17" s="628">
        <v>30</v>
      </c>
      <c r="E17" s="628">
        <v>100</v>
      </c>
      <c r="F17" s="628">
        <v>21</v>
      </c>
      <c r="G17" s="628">
        <v>34</v>
      </c>
      <c r="H17" s="628">
        <v>65</v>
      </c>
      <c r="I17" s="628">
        <v>5</v>
      </c>
      <c r="J17" s="628">
        <v>25</v>
      </c>
      <c r="K17" s="628">
        <v>74</v>
      </c>
      <c r="L17" s="628">
        <v>15</v>
      </c>
      <c r="M17" s="628">
        <v>20</v>
      </c>
      <c r="N17" s="628">
        <v>60</v>
      </c>
      <c r="O17" s="628">
        <v>11.5</v>
      </c>
      <c r="P17" s="628">
        <v>35</v>
      </c>
      <c r="Q17" s="628">
        <v>69</v>
      </c>
      <c r="R17" s="628">
        <v>15</v>
      </c>
      <c r="S17" s="628">
        <v>29</v>
      </c>
      <c r="T17" s="628">
        <v>63</v>
      </c>
      <c r="U17" s="628">
        <v>25</v>
      </c>
      <c r="V17" s="628">
        <v>50</v>
      </c>
      <c r="W17" s="628">
        <v>95</v>
      </c>
      <c r="X17" s="628">
        <v>21</v>
      </c>
      <c r="Y17" s="630">
        <v>43</v>
      </c>
      <c r="Z17" s="628">
        <v>75</v>
      </c>
      <c r="AA17" s="628"/>
      <c r="AB17" s="628"/>
      <c r="AC17" s="628">
        <v>80</v>
      </c>
      <c r="AD17" s="628">
        <v>12</v>
      </c>
      <c r="AE17" s="628">
        <v>24</v>
      </c>
      <c r="AF17" s="628">
        <v>50</v>
      </c>
      <c r="AG17" s="628">
        <v>16</v>
      </c>
      <c r="AH17" s="628">
        <v>29</v>
      </c>
      <c r="AI17" s="628">
        <v>49</v>
      </c>
      <c r="AJ17" s="628">
        <v>12</v>
      </c>
      <c r="AK17" s="628">
        <v>26</v>
      </c>
      <c r="AL17" s="628">
        <v>49</v>
      </c>
      <c r="AM17" s="632">
        <f t="shared" si="0"/>
        <v>16.2</v>
      </c>
      <c r="AN17" s="632">
        <f t="shared" si="0"/>
        <v>31.4</v>
      </c>
      <c r="AO17" s="632">
        <f t="shared" si="1"/>
        <v>69.099999999999994</v>
      </c>
    </row>
    <row r="18" spans="1:41" x14ac:dyDescent="0.3">
      <c r="A18" s="8">
        <v>8</v>
      </c>
      <c r="B18" s="608" t="s">
        <v>781</v>
      </c>
      <c r="C18" s="628">
        <v>25</v>
      </c>
      <c r="D18" s="628">
        <v>45</v>
      </c>
      <c r="E18" s="628">
        <v>100</v>
      </c>
      <c r="F18" s="628">
        <v>22.5</v>
      </c>
      <c r="G18" s="628">
        <v>47</v>
      </c>
      <c r="H18" s="628">
        <v>80</v>
      </c>
      <c r="I18" s="628">
        <v>5</v>
      </c>
      <c r="J18" s="628">
        <v>31</v>
      </c>
      <c r="K18" s="628">
        <v>80</v>
      </c>
      <c r="L18" s="628">
        <v>20</v>
      </c>
      <c r="M18" s="628">
        <v>35</v>
      </c>
      <c r="N18" s="628">
        <v>60</v>
      </c>
      <c r="O18" s="628">
        <v>23</v>
      </c>
      <c r="P18" s="628">
        <v>46</v>
      </c>
      <c r="Q18" s="628">
        <v>96</v>
      </c>
      <c r="R18" s="628">
        <v>25</v>
      </c>
      <c r="S18" s="628">
        <v>54</v>
      </c>
      <c r="T18" s="628">
        <v>81</v>
      </c>
      <c r="U18" s="628">
        <v>25</v>
      </c>
      <c r="V18" s="628">
        <v>50</v>
      </c>
      <c r="W18" s="628">
        <v>95</v>
      </c>
      <c r="X18" s="628">
        <v>25</v>
      </c>
      <c r="Y18" s="630">
        <v>43</v>
      </c>
      <c r="Z18" s="628">
        <v>75</v>
      </c>
      <c r="AA18" s="628"/>
      <c r="AB18" s="628"/>
      <c r="AC18" s="628">
        <v>95</v>
      </c>
      <c r="AD18" s="628">
        <v>18</v>
      </c>
      <c r="AE18" s="628">
        <v>41</v>
      </c>
      <c r="AF18" s="628">
        <v>65</v>
      </c>
      <c r="AG18" s="628">
        <v>25</v>
      </c>
      <c r="AH18" s="628">
        <v>48</v>
      </c>
      <c r="AI18" s="628">
        <v>65</v>
      </c>
      <c r="AJ18" s="628">
        <v>17</v>
      </c>
      <c r="AK18" s="628">
        <v>46</v>
      </c>
      <c r="AL18" s="628">
        <v>70</v>
      </c>
      <c r="AM18" s="632">
        <f t="shared" si="0"/>
        <v>21</v>
      </c>
      <c r="AN18" s="632">
        <f t="shared" si="0"/>
        <v>44.2</v>
      </c>
      <c r="AO18" s="632">
        <f t="shared" si="1"/>
        <v>80.2</v>
      </c>
    </row>
    <row r="19" spans="1:41" x14ac:dyDescent="0.3">
      <c r="A19" s="8">
        <v>9</v>
      </c>
      <c r="B19" s="608" t="s">
        <v>782</v>
      </c>
      <c r="C19" s="628">
        <v>25</v>
      </c>
      <c r="D19" s="628">
        <v>45</v>
      </c>
      <c r="E19" s="628">
        <v>100</v>
      </c>
      <c r="F19" s="628">
        <v>21</v>
      </c>
      <c r="G19" s="628">
        <v>42</v>
      </c>
      <c r="H19" s="628">
        <v>73</v>
      </c>
      <c r="I19" s="628">
        <v>5</v>
      </c>
      <c r="J19" s="628">
        <v>29</v>
      </c>
      <c r="K19" s="628">
        <v>75</v>
      </c>
      <c r="L19" s="628">
        <v>15</v>
      </c>
      <c r="M19" s="628">
        <v>30</v>
      </c>
      <c r="N19" s="628">
        <v>60</v>
      </c>
      <c r="O19" s="628">
        <v>19.5</v>
      </c>
      <c r="P19" s="628">
        <v>47</v>
      </c>
      <c r="Q19" s="628">
        <v>80</v>
      </c>
      <c r="R19" s="628">
        <v>25</v>
      </c>
      <c r="S19" s="628">
        <v>53</v>
      </c>
      <c r="T19" s="628">
        <v>72</v>
      </c>
      <c r="U19" s="628">
        <v>25</v>
      </c>
      <c r="V19" s="628">
        <v>50</v>
      </c>
      <c r="W19" s="628">
        <v>95</v>
      </c>
      <c r="X19" s="628">
        <v>25</v>
      </c>
      <c r="Y19" s="630">
        <v>40</v>
      </c>
      <c r="Z19" s="628">
        <v>70</v>
      </c>
      <c r="AA19" s="628"/>
      <c r="AB19" s="628"/>
      <c r="AC19" s="628">
        <v>85</v>
      </c>
      <c r="AD19" s="628">
        <v>20</v>
      </c>
      <c r="AE19" s="628">
        <v>35</v>
      </c>
      <c r="AF19" s="628">
        <v>60</v>
      </c>
      <c r="AG19" s="628">
        <v>20</v>
      </c>
      <c r="AH19" s="628">
        <v>35</v>
      </c>
      <c r="AI19" s="628">
        <v>55</v>
      </c>
      <c r="AJ19" s="628">
        <v>12</v>
      </c>
      <c r="AK19" s="628">
        <v>33</v>
      </c>
      <c r="AL19" s="628">
        <v>47</v>
      </c>
      <c r="AM19" s="632">
        <f t="shared" si="0"/>
        <v>19.3</v>
      </c>
      <c r="AN19" s="632">
        <f t="shared" si="0"/>
        <v>39.9</v>
      </c>
      <c r="AO19" s="632">
        <f t="shared" si="1"/>
        <v>72.7</v>
      </c>
    </row>
    <row r="20" spans="1:41" x14ac:dyDescent="0.3">
      <c r="A20" s="8">
        <v>10</v>
      </c>
      <c r="B20" s="608" t="s">
        <v>783</v>
      </c>
      <c r="C20" s="628">
        <v>25</v>
      </c>
      <c r="D20" s="628">
        <v>45</v>
      </c>
      <c r="E20" s="628">
        <v>100</v>
      </c>
      <c r="F20" s="628">
        <v>20</v>
      </c>
      <c r="G20" s="628">
        <v>40</v>
      </c>
      <c r="H20" s="628">
        <v>60</v>
      </c>
      <c r="I20" s="628">
        <v>5</v>
      </c>
      <c r="J20" s="628">
        <v>24</v>
      </c>
      <c r="K20" s="628">
        <v>69</v>
      </c>
      <c r="L20" s="628">
        <v>15</v>
      </c>
      <c r="M20" s="628">
        <v>30</v>
      </c>
      <c r="N20" s="628">
        <v>60</v>
      </c>
      <c r="O20" s="633">
        <v>13</v>
      </c>
      <c r="P20" s="628">
        <v>37.5</v>
      </c>
      <c r="Q20" s="628">
        <v>86</v>
      </c>
      <c r="R20" s="628">
        <v>19</v>
      </c>
      <c r="S20" s="628">
        <v>46</v>
      </c>
      <c r="T20" s="628">
        <v>69</v>
      </c>
      <c r="U20" s="628">
        <v>25</v>
      </c>
      <c r="V20" s="628">
        <v>50</v>
      </c>
      <c r="W20" s="628">
        <v>95</v>
      </c>
      <c r="X20" s="628">
        <v>21</v>
      </c>
      <c r="Y20" s="630">
        <v>43</v>
      </c>
      <c r="Z20" s="628">
        <v>70</v>
      </c>
      <c r="AA20" s="628"/>
      <c r="AB20" s="628"/>
      <c r="AC20" s="628">
        <v>70</v>
      </c>
      <c r="AD20" s="628">
        <v>20</v>
      </c>
      <c r="AE20" s="628">
        <v>35</v>
      </c>
      <c r="AF20" s="628">
        <v>60</v>
      </c>
      <c r="AG20" s="628">
        <v>13</v>
      </c>
      <c r="AH20" s="628">
        <v>35</v>
      </c>
      <c r="AI20" s="628">
        <v>55</v>
      </c>
      <c r="AJ20" s="628">
        <v>12</v>
      </c>
      <c r="AK20" s="628">
        <v>29</v>
      </c>
      <c r="AL20" s="628">
        <v>53</v>
      </c>
      <c r="AM20" s="632">
        <f t="shared" si="0"/>
        <v>17.100000000000001</v>
      </c>
      <c r="AN20" s="632">
        <f t="shared" si="0"/>
        <v>37.700000000000003</v>
      </c>
      <c r="AO20" s="632">
        <f t="shared" si="1"/>
        <v>70.599999999999994</v>
      </c>
    </row>
    <row r="21" spans="1:41" ht="27" customHeight="1" x14ac:dyDescent="0.3">
      <c r="A21" s="547" t="s">
        <v>10</v>
      </c>
      <c r="B21" s="54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  <c r="AN21" s="14"/>
      <c r="AO21" s="14"/>
    </row>
    <row r="22" spans="1:41" x14ac:dyDescent="0.3">
      <c r="A22" s="231"/>
      <c r="B22" s="6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4"/>
      <c r="AN22" s="4"/>
      <c r="AO22" s="4"/>
    </row>
    <row r="23" spans="1:41" x14ac:dyDescent="0.3">
      <c r="A23" s="231"/>
      <c r="B23" s="6" t="s">
        <v>11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4"/>
      <c r="AN23" s="4"/>
      <c r="AO23" s="4"/>
    </row>
    <row r="24" spans="1:41" x14ac:dyDescent="0.3">
      <c r="A24" s="231"/>
      <c r="B24" s="6"/>
      <c r="D24" s="231"/>
      <c r="E24" s="231" t="s">
        <v>12</v>
      </c>
      <c r="F24" s="231"/>
      <c r="H24" s="231"/>
      <c r="I24" s="231"/>
      <c r="J24" s="231"/>
      <c r="K24" s="231"/>
      <c r="L24" s="231"/>
      <c r="M24" s="231"/>
      <c r="N24" s="231"/>
      <c r="O24" s="231"/>
      <c r="P24" s="231"/>
      <c r="R24" s="231"/>
      <c r="S24" s="231" t="s">
        <v>13</v>
      </c>
      <c r="T24" s="231"/>
      <c r="U24" s="231"/>
      <c r="V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4"/>
      <c r="AN24" s="4"/>
      <c r="AO24" s="4"/>
    </row>
  </sheetData>
  <protectedRanges>
    <protectedRange sqref="X11:X20" name="Диапазон1_1_1_1"/>
  </protectedRanges>
  <mergeCells count="33">
    <mergeCell ref="A21:B21"/>
    <mergeCell ref="U9:W9"/>
    <mergeCell ref="X9:Z9"/>
    <mergeCell ref="AA9:AC9"/>
    <mergeCell ref="AD9:AF9"/>
    <mergeCell ref="AG9:AI9"/>
    <mergeCell ref="AJ9:AL9"/>
    <mergeCell ref="AD8:AF8"/>
    <mergeCell ref="AG8:AI8"/>
    <mergeCell ref="AJ8:AL8"/>
    <mergeCell ref="AM8:AO9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O1"/>
    <mergeCell ref="A2:AO2"/>
    <mergeCell ref="A3:U3"/>
    <mergeCell ref="A4:U4"/>
    <mergeCell ref="A5:U5"/>
    <mergeCell ref="A8:A9"/>
    <mergeCell ref="B8:B9"/>
    <mergeCell ref="C8:E8"/>
    <mergeCell ref="F8:H8"/>
    <mergeCell ref="I8:K8"/>
  </mergeCells>
  <pageMargins left="0.4" right="0.24" top="0.46" bottom="0.46" header="0.3" footer="0.3"/>
  <pageSetup paperSize="9" scale="66" orientation="landscape" verticalDpi="300" r:id="rId1"/>
  <colBreaks count="1" manualBreakCount="1">
    <brk id="4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view="pageBreakPreview" topLeftCell="A8" zoomScale="79" zoomScaleNormal="90" zoomScaleSheetLayoutView="79" workbookViewId="0">
      <selection activeCell="AF32" sqref="AF32"/>
    </sheetView>
  </sheetViews>
  <sheetFormatPr defaultRowHeight="13.2" x14ac:dyDescent="0.25"/>
  <cols>
    <col min="1" max="1" width="3.44140625" style="244" customWidth="1"/>
    <col min="2" max="2" width="32.5546875" style="245" customWidth="1"/>
    <col min="3" max="3" width="4.6640625" style="244" customWidth="1"/>
    <col min="4" max="5" width="4.5546875" style="244" customWidth="1"/>
    <col min="6" max="6" width="5.6640625" style="244" customWidth="1"/>
    <col min="7" max="9" width="4.5546875" style="244" customWidth="1"/>
    <col min="10" max="10" width="4.6640625" style="244" customWidth="1"/>
    <col min="11" max="11" width="4.33203125" style="247" customWidth="1"/>
    <col min="12" max="13" width="4.6640625" style="244" customWidth="1"/>
    <col min="14" max="14" width="4.44140625" style="244" customWidth="1"/>
    <col min="15" max="16" width="4.5546875" style="244" customWidth="1"/>
    <col min="17" max="17" width="4.44140625" style="244" customWidth="1"/>
    <col min="18" max="18" width="4.6640625" style="244" customWidth="1"/>
    <col min="19" max="19" width="5.109375" style="244" customWidth="1"/>
    <col min="20" max="20" width="4.44140625" style="244" customWidth="1"/>
    <col min="21" max="22" width="4.6640625" style="244" customWidth="1"/>
    <col min="23" max="23" width="4.44140625" style="244" customWidth="1"/>
    <col min="24" max="25" width="4.5546875" style="244" customWidth="1"/>
    <col min="26" max="26" width="4.44140625" style="244" customWidth="1"/>
    <col min="27" max="27" width="4.6640625" style="244" customWidth="1"/>
    <col min="28" max="28" width="4.5546875" style="244" customWidth="1"/>
    <col min="29" max="29" width="5.109375" style="244" customWidth="1"/>
    <col min="30" max="31" width="4.5546875" style="244" customWidth="1"/>
    <col min="32" max="32" width="5.109375" style="244" customWidth="1"/>
    <col min="33" max="33" width="5.6640625" style="246" customWidth="1"/>
    <col min="34" max="34" width="6.33203125" style="246" customWidth="1"/>
    <col min="35" max="35" width="6.44140625" style="246" customWidth="1"/>
    <col min="36" max="36" width="6.109375" style="245" customWidth="1"/>
    <col min="37" max="256" width="8.88671875" style="245"/>
    <col min="257" max="257" width="3.44140625" style="245" customWidth="1"/>
    <col min="258" max="258" width="36.109375" style="245" customWidth="1"/>
    <col min="259" max="259" width="4.6640625" style="245" customWidth="1"/>
    <col min="260" max="265" width="4.5546875" style="245" customWidth="1"/>
    <col min="266" max="266" width="4.6640625" style="245" customWidth="1"/>
    <col min="267" max="267" width="4.33203125" style="245" customWidth="1"/>
    <col min="268" max="271" width="4.6640625" style="245" customWidth="1"/>
    <col min="272" max="272" width="4.5546875" style="245" customWidth="1"/>
    <col min="273" max="273" width="4.33203125" style="245" customWidth="1"/>
    <col min="274" max="278" width="4.6640625" style="245" customWidth="1"/>
    <col min="279" max="279" width="4.44140625" style="245" customWidth="1"/>
    <col min="280" max="281" width="4.6640625" style="245" customWidth="1"/>
    <col min="282" max="282" width="4.44140625" style="245" customWidth="1"/>
    <col min="283" max="284" width="4.5546875" style="245" customWidth="1"/>
    <col min="285" max="285" width="4.44140625" style="245" customWidth="1"/>
    <col min="286" max="286" width="4.5546875" style="245" customWidth="1"/>
    <col min="287" max="287" width="4.6640625" style="245" customWidth="1"/>
    <col min="288" max="288" width="4.5546875" style="245" customWidth="1"/>
    <col min="289" max="289" width="5.6640625" style="245" customWidth="1"/>
    <col min="290" max="290" width="6.33203125" style="245" customWidth="1"/>
    <col min="291" max="291" width="6.44140625" style="245" customWidth="1"/>
    <col min="292" max="292" width="6.109375" style="245" customWidth="1"/>
    <col min="293" max="512" width="8.88671875" style="245"/>
    <col min="513" max="513" width="3.44140625" style="245" customWidth="1"/>
    <col min="514" max="514" width="36.109375" style="245" customWidth="1"/>
    <col min="515" max="515" width="4.6640625" style="245" customWidth="1"/>
    <col min="516" max="521" width="4.5546875" style="245" customWidth="1"/>
    <col min="522" max="522" width="4.6640625" style="245" customWidth="1"/>
    <col min="523" max="523" width="4.33203125" style="245" customWidth="1"/>
    <col min="524" max="527" width="4.6640625" style="245" customWidth="1"/>
    <col min="528" max="528" width="4.5546875" style="245" customWidth="1"/>
    <col min="529" max="529" width="4.33203125" style="245" customWidth="1"/>
    <col min="530" max="534" width="4.6640625" style="245" customWidth="1"/>
    <col min="535" max="535" width="4.44140625" style="245" customWidth="1"/>
    <col min="536" max="537" width="4.6640625" style="245" customWidth="1"/>
    <col min="538" max="538" width="4.44140625" style="245" customWidth="1"/>
    <col min="539" max="540" width="4.5546875" style="245" customWidth="1"/>
    <col min="541" max="541" width="4.44140625" style="245" customWidth="1"/>
    <col min="542" max="542" width="4.5546875" style="245" customWidth="1"/>
    <col min="543" max="543" width="4.6640625" style="245" customWidth="1"/>
    <col min="544" max="544" width="4.5546875" style="245" customWidth="1"/>
    <col min="545" max="545" width="5.6640625" style="245" customWidth="1"/>
    <col min="546" max="546" width="6.33203125" style="245" customWidth="1"/>
    <col min="547" max="547" width="6.44140625" style="245" customWidth="1"/>
    <col min="548" max="548" width="6.109375" style="245" customWidth="1"/>
    <col min="549" max="768" width="8.88671875" style="245"/>
    <col min="769" max="769" width="3.44140625" style="245" customWidth="1"/>
    <col min="770" max="770" width="36.109375" style="245" customWidth="1"/>
    <col min="771" max="771" width="4.6640625" style="245" customWidth="1"/>
    <col min="772" max="777" width="4.5546875" style="245" customWidth="1"/>
    <col min="778" max="778" width="4.6640625" style="245" customWidth="1"/>
    <col min="779" max="779" width="4.33203125" style="245" customWidth="1"/>
    <col min="780" max="783" width="4.6640625" style="245" customWidth="1"/>
    <col min="784" max="784" width="4.5546875" style="245" customWidth="1"/>
    <col min="785" max="785" width="4.33203125" style="245" customWidth="1"/>
    <col min="786" max="790" width="4.6640625" style="245" customWidth="1"/>
    <col min="791" max="791" width="4.44140625" style="245" customWidth="1"/>
    <col min="792" max="793" width="4.6640625" style="245" customWidth="1"/>
    <col min="794" max="794" width="4.44140625" style="245" customWidth="1"/>
    <col min="795" max="796" width="4.5546875" style="245" customWidth="1"/>
    <col min="797" max="797" width="4.44140625" style="245" customWidth="1"/>
    <col min="798" max="798" width="4.5546875" style="245" customWidth="1"/>
    <col min="799" max="799" width="4.6640625" style="245" customWidth="1"/>
    <col min="800" max="800" width="4.5546875" style="245" customWidth="1"/>
    <col min="801" max="801" width="5.6640625" style="245" customWidth="1"/>
    <col min="802" max="802" width="6.33203125" style="245" customWidth="1"/>
    <col min="803" max="803" width="6.44140625" style="245" customWidth="1"/>
    <col min="804" max="804" width="6.109375" style="245" customWidth="1"/>
    <col min="805" max="1024" width="8.88671875" style="245"/>
    <col min="1025" max="1025" width="3.44140625" style="245" customWidth="1"/>
    <col min="1026" max="1026" width="36.109375" style="245" customWidth="1"/>
    <col min="1027" max="1027" width="4.6640625" style="245" customWidth="1"/>
    <col min="1028" max="1033" width="4.5546875" style="245" customWidth="1"/>
    <col min="1034" max="1034" width="4.6640625" style="245" customWidth="1"/>
    <col min="1035" max="1035" width="4.33203125" style="245" customWidth="1"/>
    <col min="1036" max="1039" width="4.6640625" style="245" customWidth="1"/>
    <col min="1040" max="1040" width="4.5546875" style="245" customWidth="1"/>
    <col min="1041" max="1041" width="4.33203125" style="245" customWidth="1"/>
    <col min="1042" max="1046" width="4.6640625" style="245" customWidth="1"/>
    <col min="1047" max="1047" width="4.44140625" style="245" customWidth="1"/>
    <col min="1048" max="1049" width="4.6640625" style="245" customWidth="1"/>
    <col min="1050" max="1050" width="4.44140625" style="245" customWidth="1"/>
    <col min="1051" max="1052" width="4.5546875" style="245" customWidth="1"/>
    <col min="1053" max="1053" width="4.44140625" style="245" customWidth="1"/>
    <col min="1054" max="1054" width="4.5546875" style="245" customWidth="1"/>
    <col min="1055" max="1055" width="4.6640625" style="245" customWidth="1"/>
    <col min="1056" max="1056" width="4.5546875" style="245" customWidth="1"/>
    <col min="1057" max="1057" width="5.6640625" style="245" customWidth="1"/>
    <col min="1058" max="1058" width="6.33203125" style="245" customWidth="1"/>
    <col min="1059" max="1059" width="6.44140625" style="245" customWidth="1"/>
    <col min="1060" max="1060" width="6.109375" style="245" customWidth="1"/>
    <col min="1061" max="1280" width="8.88671875" style="245"/>
    <col min="1281" max="1281" width="3.44140625" style="245" customWidth="1"/>
    <col min="1282" max="1282" width="36.109375" style="245" customWidth="1"/>
    <col min="1283" max="1283" width="4.6640625" style="245" customWidth="1"/>
    <col min="1284" max="1289" width="4.5546875" style="245" customWidth="1"/>
    <col min="1290" max="1290" width="4.6640625" style="245" customWidth="1"/>
    <col min="1291" max="1291" width="4.33203125" style="245" customWidth="1"/>
    <col min="1292" max="1295" width="4.6640625" style="245" customWidth="1"/>
    <col min="1296" max="1296" width="4.5546875" style="245" customWidth="1"/>
    <col min="1297" max="1297" width="4.33203125" style="245" customWidth="1"/>
    <col min="1298" max="1302" width="4.6640625" style="245" customWidth="1"/>
    <col min="1303" max="1303" width="4.44140625" style="245" customWidth="1"/>
    <col min="1304" max="1305" width="4.6640625" style="245" customWidth="1"/>
    <col min="1306" max="1306" width="4.44140625" style="245" customWidth="1"/>
    <col min="1307" max="1308" width="4.5546875" style="245" customWidth="1"/>
    <col min="1309" max="1309" width="4.44140625" style="245" customWidth="1"/>
    <col min="1310" max="1310" width="4.5546875" style="245" customWidth="1"/>
    <col min="1311" max="1311" width="4.6640625" style="245" customWidth="1"/>
    <col min="1312" max="1312" width="4.5546875" style="245" customWidth="1"/>
    <col min="1313" max="1313" width="5.6640625" style="245" customWidth="1"/>
    <col min="1314" max="1314" width="6.33203125" style="245" customWidth="1"/>
    <col min="1315" max="1315" width="6.44140625" style="245" customWidth="1"/>
    <col min="1316" max="1316" width="6.109375" style="245" customWidth="1"/>
    <col min="1317" max="1536" width="8.88671875" style="245"/>
    <col min="1537" max="1537" width="3.44140625" style="245" customWidth="1"/>
    <col min="1538" max="1538" width="36.109375" style="245" customWidth="1"/>
    <col min="1539" max="1539" width="4.6640625" style="245" customWidth="1"/>
    <col min="1540" max="1545" width="4.5546875" style="245" customWidth="1"/>
    <col min="1546" max="1546" width="4.6640625" style="245" customWidth="1"/>
    <col min="1547" max="1547" width="4.33203125" style="245" customWidth="1"/>
    <col min="1548" max="1551" width="4.6640625" style="245" customWidth="1"/>
    <col min="1552" max="1552" width="4.5546875" style="245" customWidth="1"/>
    <col min="1553" max="1553" width="4.33203125" style="245" customWidth="1"/>
    <col min="1554" max="1558" width="4.6640625" style="245" customWidth="1"/>
    <col min="1559" max="1559" width="4.44140625" style="245" customWidth="1"/>
    <col min="1560" max="1561" width="4.6640625" style="245" customWidth="1"/>
    <col min="1562" max="1562" width="4.44140625" style="245" customWidth="1"/>
    <col min="1563" max="1564" width="4.5546875" style="245" customWidth="1"/>
    <col min="1565" max="1565" width="4.44140625" style="245" customWidth="1"/>
    <col min="1566" max="1566" width="4.5546875" style="245" customWidth="1"/>
    <col min="1567" max="1567" width="4.6640625" style="245" customWidth="1"/>
    <col min="1568" max="1568" width="4.5546875" style="245" customWidth="1"/>
    <col min="1569" max="1569" width="5.6640625" style="245" customWidth="1"/>
    <col min="1570" max="1570" width="6.33203125" style="245" customWidth="1"/>
    <col min="1571" max="1571" width="6.44140625" style="245" customWidth="1"/>
    <col min="1572" max="1572" width="6.109375" style="245" customWidth="1"/>
    <col min="1573" max="1792" width="8.88671875" style="245"/>
    <col min="1793" max="1793" width="3.44140625" style="245" customWidth="1"/>
    <col min="1794" max="1794" width="36.109375" style="245" customWidth="1"/>
    <col min="1795" max="1795" width="4.6640625" style="245" customWidth="1"/>
    <col min="1796" max="1801" width="4.5546875" style="245" customWidth="1"/>
    <col min="1802" max="1802" width="4.6640625" style="245" customWidth="1"/>
    <col min="1803" max="1803" width="4.33203125" style="245" customWidth="1"/>
    <col min="1804" max="1807" width="4.6640625" style="245" customWidth="1"/>
    <col min="1808" max="1808" width="4.5546875" style="245" customWidth="1"/>
    <col min="1809" max="1809" width="4.33203125" style="245" customWidth="1"/>
    <col min="1810" max="1814" width="4.6640625" style="245" customWidth="1"/>
    <col min="1815" max="1815" width="4.44140625" style="245" customWidth="1"/>
    <col min="1816" max="1817" width="4.6640625" style="245" customWidth="1"/>
    <col min="1818" max="1818" width="4.44140625" style="245" customWidth="1"/>
    <col min="1819" max="1820" width="4.5546875" style="245" customWidth="1"/>
    <col min="1821" max="1821" width="4.44140625" style="245" customWidth="1"/>
    <col min="1822" max="1822" width="4.5546875" style="245" customWidth="1"/>
    <col min="1823" max="1823" width="4.6640625" style="245" customWidth="1"/>
    <col min="1824" max="1824" width="4.5546875" style="245" customWidth="1"/>
    <col min="1825" max="1825" width="5.6640625" style="245" customWidth="1"/>
    <col min="1826" max="1826" width="6.33203125" style="245" customWidth="1"/>
    <col min="1827" max="1827" width="6.44140625" style="245" customWidth="1"/>
    <col min="1828" max="1828" width="6.109375" style="245" customWidth="1"/>
    <col min="1829" max="2048" width="8.88671875" style="245"/>
    <col min="2049" max="2049" width="3.44140625" style="245" customWidth="1"/>
    <col min="2050" max="2050" width="36.109375" style="245" customWidth="1"/>
    <col min="2051" max="2051" width="4.6640625" style="245" customWidth="1"/>
    <col min="2052" max="2057" width="4.5546875" style="245" customWidth="1"/>
    <col min="2058" max="2058" width="4.6640625" style="245" customWidth="1"/>
    <col min="2059" max="2059" width="4.33203125" style="245" customWidth="1"/>
    <col min="2060" max="2063" width="4.6640625" style="245" customWidth="1"/>
    <col min="2064" max="2064" width="4.5546875" style="245" customWidth="1"/>
    <col min="2065" max="2065" width="4.33203125" style="245" customWidth="1"/>
    <col min="2066" max="2070" width="4.6640625" style="245" customWidth="1"/>
    <col min="2071" max="2071" width="4.44140625" style="245" customWidth="1"/>
    <col min="2072" max="2073" width="4.6640625" style="245" customWidth="1"/>
    <col min="2074" max="2074" width="4.44140625" style="245" customWidth="1"/>
    <col min="2075" max="2076" width="4.5546875" style="245" customWidth="1"/>
    <col min="2077" max="2077" width="4.44140625" style="245" customWidth="1"/>
    <col min="2078" max="2078" width="4.5546875" style="245" customWidth="1"/>
    <col min="2079" max="2079" width="4.6640625" style="245" customWidth="1"/>
    <col min="2080" max="2080" width="4.5546875" style="245" customWidth="1"/>
    <col min="2081" max="2081" width="5.6640625" style="245" customWidth="1"/>
    <col min="2082" max="2082" width="6.33203125" style="245" customWidth="1"/>
    <col min="2083" max="2083" width="6.44140625" style="245" customWidth="1"/>
    <col min="2084" max="2084" width="6.109375" style="245" customWidth="1"/>
    <col min="2085" max="2304" width="8.88671875" style="245"/>
    <col min="2305" max="2305" width="3.44140625" style="245" customWidth="1"/>
    <col min="2306" max="2306" width="36.109375" style="245" customWidth="1"/>
    <col min="2307" max="2307" width="4.6640625" style="245" customWidth="1"/>
    <col min="2308" max="2313" width="4.5546875" style="245" customWidth="1"/>
    <col min="2314" max="2314" width="4.6640625" style="245" customWidth="1"/>
    <col min="2315" max="2315" width="4.33203125" style="245" customWidth="1"/>
    <col min="2316" max="2319" width="4.6640625" style="245" customWidth="1"/>
    <col min="2320" max="2320" width="4.5546875" style="245" customWidth="1"/>
    <col min="2321" max="2321" width="4.33203125" style="245" customWidth="1"/>
    <col min="2322" max="2326" width="4.6640625" style="245" customWidth="1"/>
    <col min="2327" max="2327" width="4.44140625" style="245" customWidth="1"/>
    <col min="2328" max="2329" width="4.6640625" style="245" customWidth="1"/>
    <col min="2330" max="2330" width="4.44140625" style="245" customWidth="1"/>
    <col min="2331" max="2332" width="4.5546875" style="245" customWidth="1"/>
    <col min="2333" max="2333" width="4.44140625" style="245" customWidth="1"/>
    <col min="2334" max="2334" width="4.5546875" style="245" customWidth="1"/>
    <col min="2335" max="2335" width="4.6640625" style="245" customWidth="1"/>
    <col min="2336" max="2336" width="4.5546875" style="245" customWidth="1"/>
    <col min="2337" max="2337" width="5.6640625" style="245" customWidth="1"/>
    <col min="2338" max="2338" width="6.33203125" style="245" customWidth="1"/>
    <col min="2339" max="2339" width="6.44140625" style="245" customWidth="1"/>
    <col min="2340" max="2340" width="6.109375" style="245" customWidth="1"/>
    <col min="2341" max="2560" width="8.88671875" style="245"/>
    <col min="2561" max="2561" width="3.44140625" style="245" customWidth="1"/>
    <col min="2562" max="2562" width="36.109375" style="245" customWidth="1"/>
    <col min="2563" max="2563" width="4.6640625" style="245" customWidth="1"/>
    <col min="2564" max="2569" width="4.5546875" style="245" customWidth="1"/>
    <col min="2570" max="2570" width="4.6640625" style="245" customWidth="1"/>
    <col min="2571" max="2571" width="4.33203125" style="245" customWidth="1"/>
    <col min="2572" max="2575" width="4.6640625" style="245" customWidth="1"/>
    <col min="2576" max="2576" width="4.5546875" style="245" customWidth="1"/>
    <col min="2577" max="2577" width="4.33203125" style="245" customWidth="1"/>
    <col min="2578" max="2582" width="4.6640625" style="245" customWidth="1"/>
    <col min="2583" max="2583" width="4.44140625" style="245" customWidth="1"/>
    <col min="2584" max="2585" width="4.6640625" style="245" customWidth="1"/>
    <col min="2586" max="2586" width="4.44140625" style="245" customWidth="1"/>
    <col min="2587" max="2588" width="4.5546875" style="245" customWidth="1"/>
    <col min="2589" max="2589" width="4.44140625" style="245" customWidth="1"/>
    <col min="2590" max="2590" width="4.5546875" style="245" customWidth="1"/>
    <col min="2591" max="2591" width="4.6640625" style="245" customWidth="1"/>
    <col min="2592" max="2592" width="4.5546875" style="245" customWidth="1"/>
    <col min="2593" max="2593" width="5.6640625" style="245" customWidth="1"/>
    <col min="2594" max="2594" width="6.33203125" style="245" customWidth="1"/>
    <col min="2595" max="2595" width="6.44140625" style="245" customWidth="1"/>
    <col min="2596" max="2596" width="6.109375" style="245" customWidth="1"/>
    <col min="2597" max="2816" width="8.88671875" style="245"/>
    <col min="2817" max="2817" width="3.44140625" style="245" customWidth="1"/>
    <col min="2818" max="2818" width="36.109375" style="245" customWidth="1"/>
    <col min="2819" max="2819" width="4.6640625" style="245" customWidth="1"/>
    <col min="2820" max="2825" width="4.5546875" style="245" customWidth="1"/>
    <col min="2826" max="2826" width="4.6640625" style="245" customWidth="1"/>
    <col min="2827" max="2827" width="4.33203125" style="245" customWidth="1"/>
    <col min="2828" max="2831" width="4.6640625" style="245" customWidth="1"/>
    <col min="2832" max="2832" width="4.5546875" style="245" customWidth="1"/>
    <col min="2833" max="2833" width="4.33203125" style="245" customWidth="1"/>
    <col min="2834" max="2838" width="4.6640625" style="245" customWidth="1"/>
    <col min="2839" max="2839" width="4.44140625" style="245" customWidth="1"/>
    <col min="2840" max="2841" width="4.6640625" style="245" customWidth="1"/>
    <col min="2842" max="2842" width="4.44140625" style="245" customWidth="1"/>
    <col min="2843" max="2844" width="4.5546875" style="245" customWidth="1"/>
    <col min="2845" max="2845" width="4.44140625" style="245" customWidth="1"/>
    <col min="2846" max="2846" width="4.5546875" style="245" customWidth="1"/>
    <col min="2847" max="2847" width="4.6640625" style="245" customWidth="1"/>
    <col min="2848" max="2848" width="4.5546875" style="245" customWidth="1"/>
    <col min="2849" max="2849" width="5.6640625" style="245" customWidth="1"/>
    <col min="2850" max="2850" width="6.33203125" style="245" customWidth="1"/>
    <col min="2851" max="2851" width="6.44140625" style="245" customWidth="1"/>
    <col min="2852" max="2852" width="6.109375" style="245" customWidth="1"/>
    <col min="2853" max="3072" width="8.88671875" style="245"/>
    <col min="3073" max="3073" width="3.44140625" style="245" customWidth="1"/>
    <col min="3074" max="3074" width="36.109375" style="245" customWidth="1"/>
    <col min="3075" max="3075" width="4.6640625" style="245" customWidth="1"/>
    <col min="3076" max="3081" width="4.5546875" style="245" customWidth="1"/>
    <col min="3082" max="3082" width="4.6640625" style="245" customWidth="1"/>
    <col min="3083" max="3083" width="4.33203125" style="245" customWidth="1"/>
    <col min="3084" max="3087" width="4.6640625" style="245" customWidth="1"/>
    <col min="3088" max="3088" width="4.5546875" style="245" customWidth="1"/>
    <col min="3089" max="3089" width="4.33203125" style="245" customWidth="1"/>
    <col min="3090" max="3094" width="4.6640625" style="245" customWidth="1"/>
    <col min="3095" max="3095" width="4.44140625" style="245" customWidth="1"/>
    <col min="3096" max="3097" width="4.6640625" style="245" customWidth="1"/>
    <col min="3098" max="3098" width="4.44140625" style="245" customWidth="1"/>
    <col min="3099" max="3100" width="4.5546875" style="245" customWidth="1"/>
    <col min="3101" max="3101" width="4.44140625" style="245" customWidth="1"/>
    <col min="3102" max="3102" width="4.5546875" style="245" customWidth="1"/>
    <col min="3103" max="3103" width="4.6640625" style="245" customWidth="1"/>
    <col min="3104" max="3104" width="4.5546875" style="245" customWidth="1"/>
    <col min="3105" max="3105" width="5.6640625" style="245" customWidth="1"/>
    <col min="3106" max="3106" width="6.33203125" style="245" customWidth="1"/>
    <col min="3107" max="3107" width="6.44140625" style="245" customWidth="1"/>
    <col min="3108" max="3108" width="6.109375" style="245" customWidth="1"/>
    <col min="3109" max="3328" width="8.88671875" style="245"/>
    <col min="3329" max="3329" width="3.44140625" style="245" customWidth="1"/>
    <col min="3330" max="3330" width="36.109375" style="245" customWidth="1"/>
    <col min="3331" max="3331" width="4.6640625" style="245" customWidth="1"/>
    <col min="3332" max="3337" width="4.5546875" style="245" customWidth="1"/>
    <col min="3338" max="3338" width="4.6640625" style="245" customWidth="1"/>
    <col min="3339" max="3339" width="4.33203125" style="245" customWidth="1"/>
    <col min="3340" max="3343" width="4.6640625" style="245" customWidth="1"/>
    <col min="3344" max="3344" width="4.5546875" style="245" customWidth="1"/>
    <col min="3345" max="3345" width="4.33203125" style="245" customWidth="1"/>
    <col min="3346" max="3350" width="4.6640625" style="245" customWidth="1"/>
    <col min="3351" max="3351" width="4.44140625" style="245" customWidth="1"/>
    <col min="3352" max="3353" width="4.6640625" style="245" customWidth="1"/>
    <col min="3354" max="3354" width="4.44140625" style="245" customWidth="1"/>
    <col min="3355" max="3356" width="4.5546875" style="245" customWidth="1"/>
    <col min="3357" max="3357" width="4.44140625" style="245" customWidth="1"/>
    <col min="3358" max="3358" width="4.5546875" style="245" customWidth="1"/>
    <col min="3359" max="3359" width="4.6640625" style="245" customWidth="1"/>
    <col min="3360" max="3360" width="4.5546875" style="245" customWidth="1"/>
    <col min="3361" max="3361" width="5.6640625" style="245" customWidth="1"/>
    <col min="3362" max="3362" width="6.33203125" style="245" customWidth="1"/>
    <col min="3363" max="3363" width="6.44140625" style="245" customWidth="1"/>
    <col min="3364" max="3364" width="6.109375" style="245" customWidth="1"/>
    <col min="3365" max="3584" width="8.88671875" style="245"/>
    <col min="3585" max="3585" width="3.44140625" style="245" customWidth="1"/>
    <col min="3586" max="3586" width="36.109375" style="245" customWidth="1"/>
    <col min="3587" max="3587" width="4.6640625" style="245" customWidth="1"/>
    <col min="3588" max="3593" width="4.5546875" style="245" customWidth="1"/>
    <col min="3594" max="3594" width="4.6640625" style="245" customWidth="1"/>
    <col min="3595" max="3595" width="4.33203125" style="245" customWidth="1"/>
    <col min="3596" max="3599" width="4.6640625" style="245" customWidth="1"/>
    <col min="3600" max="3600" width="4.5546875" style="245" customWidth="1"/>
    <col min="3601" max="3601" width="4.33203125" style="245" customWidth="1"/>
    <col min="3602" max="3606" width="4.6640625" style="245" customWidth="1"/>
    <col min="3607" max="3607" width="4.44140625" style="245" customWidth="1"/>
    <col min="3608" max="3609" width="4.6640625" style="245" customWidth="1"/>
    <col min="3610" max="3610" width="4.44140625" style="245" customWidth="1"/>
    <col min="3611" max="3612" width="4.5546875" style="245" customWidth="1"/>
    <col min="3613" max="3613" width="4.44140625" style="245" customWidth="1"/>
    <col min="3614" max="3614" width="4.5546875" style="245" customWidth="1"/>
    <col min="3615" max="3615" width="4.6640625" style="245" customWidth="1"/>
    <col min="3616" max="3616" width="4.5546875" style="245" customWidth="1"/>
    <col min="3617" max="3617" width="5.6640625" style="245" customWidth="1"/>
    <col min="3618" max="3618" width="6.33203125" style="245" customWidth="1"/>
    <col min="3619" max="3619" width="6.44140625" style="245" customWidth="1"/>
    <col min="3620" max="3620" width="6.109375" style="245" customWidth="1"/>
    <col min="3621" max="3840" width="8.88671875" style="245"/>
    <col min="3841" max="3841" width="3.44140625" style="245" customWidth="1"/>
    <col min="3842" max="3842" width="36.109375" style="245" customWidth="1"/>
    <col min="3843" max="3843" width="4.6640625" style="245" customWidth="1"/>
    <col min="3844" max="3849" width="4.5546875" style="245" customWidth="1"/>
    <col min="3850" max="3850" width="4.6640625" style="245" customWidth="1"/>
    <col min="3851" max="3851" width="4.33203125" style="245" customWidth="1"/>
    <col min="3852" max="3855" width="4.6640625" style="245" customWidth="1"/>
    <col min="3856" max="3856" width="4.5546875" style="245" customWidth="1"/>
    <col min="3857" max="3857" width="4.33203125" style="245" customWidth="1"/>
    <col min="3858" max="3862" width="4.6640625" style="245" customWidth="1"/>
    <col min="3863" max="3863" width="4.44140625" style="245" customWidth="1"/>
    <col min="3864" max="3865" width="4.6640625" style="245" customWidth="1"/>
    <col min="3866" max="3866" width="4.44140625" style="245" customWidth="1"/>
    <col min="3867" max="3868" width="4.5546875" style="245" customWidth="1"/>
    <col min="3869" max="3869" width="4.44140625" style="245" customWidth="1"/>
    <col min="3870" max="3870" width="4.5546875" style="245" customWidth="1"/>
    <col min="3871" max="3871" width="4.6640625" style="245" customWidth="1"/>
    <col min="3872" max="3872" width="4.5546875" style="245" customWidth="1"/>
    <col min="3873" max="3873" width="5.6640625" style="245" customWidth="1"/>
    <col min="3874" max="3874" width="6.33203125" style="245" customWidth="1"/>
    <col min="3875" max="3875" width="6.44140625" style="245" customWidth="1"/>
    <col min="3876" max="3876" width="6.109375" style="245" customWidth="1"/>
    <col min="3877" max="4096" width="8.88671875" style="245"/>
    <col min="4097" max="4097" width="3.44140625" style="245" customWidth="1"/>
    <col min="4098" max="4098" width="36.109375" style="245" customWidth="1"/>
    <col min="4099" max="4099" width="4.6640625" style="245" customWidth="1"/>
    <col min="4100" max="4105" width="4.5546875" style="245" customWidth="1"/>
    <col min="4106" max="4106" width="4.6640625" style="245" customWidth="1"/>
    <col min="4107" max="4107" width="4.33203125" style="245" customWidth="1"/>
    <col min="4108" max="4111" width="4.6640625" style="245" customWidth="1"/>
    <col min="4112" max="4112" width="4.5546875" style="245" customWidth="1"/>
    <col min="4113" max="4113" width="4.33203125" style="245" customWidth="1"/>
    <col min="4114" max="4118" width="4.6640625" style="245" customWidth="1"/>
    <col min="4119" max="4119" width="4.44140625" style="245" customWidth="1"/>
    <col min="4120" max="4121" width="4.6640625" style="245" customWidth="1"/>
    <col min="4122" max="4122" width="4.44140625" style="245" customWidth="1"/>
    <col min="4123" max="4124" width="4.5546875" style="245" customWidth="1"/>
    <col min="4125" max="4125" width="4.44140625" style="245" customWidth="1"/>
    <col min="4126" max="4126" width="4.5546875" style="245" customWidth="1"/>
    <col min="4127" max="4127" width="4.6640625" style="245" customWidth="1"/>
    <col min="4128" max="4128" width="4.5546875" style="245" customWidth="1"/>
    <col min="4129" max="4129" width="5.6640625" style="245" customWidth="1"/>
    <col min="4130" max="4130" width="6.33203125" style="245" customWidth="1"/>
    <col min="4131" max="4131" width="6.44140625" style="245" customWidth="1"/>
    <col min="4132" max="4132" width="6.109375" style="245" customWidth="1"/>
    <col min="4133" max="4352" width="8.88671875" style="245"/>
    <col min="4353" max="4353" width="3.44140625" style="245" customWidth="1"/>
    <col min="4354" max="4354" width="36.109375" style="245" customWidth="1"/>
    <col min="4355" max="4355" width="4.6640625" style="245" customWidth="1"/>
    <col min="4356" max="4361" width="4.5546875" style="245" customWidth="1"/>
    <col min="4362" max="4362" width="4.6640625" style="245" customWidth="1"/>
    <col min="4363" max="4363" width="4.33203125" style="245" customWidth="1"/>
    <col min="4364" max="4367" width="4.6640625" style="245" customWidth="1"/>
    <col min="4368" max="4368" width="4.5546875" style="245" customWidth="1"/>
    <col min="4369" max="4369" width="4.33203125" style="245" customWidth="1"/>
    <col min="4370" max="4374" width="4.6640625" style="245" customWidth="1"/>
    <col min="4375" max="4375" width="4.44140625" style="245" customWidth="1"/>
    <col min="4376" max="4377" width="4.6640625" style="245" customWidth="1"/>
    <col min="4378" max="4378" width="4.44140625" style="245" customWidth="1"/>
    <col min="4379" max="4380" width="4.5546875" style="245" customWidth="1"/>
    <col min="4381" max="4381" width="4.44140625" style="245" customWidth="1"/>
    <col min="4382" max="4382" width="4.5546875" style="245" customWidth="1"/>
    <col min="4383" max="4383" width="4.6640625" style="245" customWidth="1"/>
    <col min="4384" max="4384" width="4.5546875" style="245" customWidth="1"/>
    <col min="4385" max="4385" width="5.6640625" style="245" customWidth="1"/>
    <col min="4386" max="4386" width="6.33203125" style="245" customWidth="1"/>
    <col min="4387" max="4387" width="6.44140625" style="245" customWidth="1"/>
    <col min="4388" max="4388" width="6.109375" style="245" customWidth="1"/>
    <col min="4389" max="4608" width="8.88671875" style="245"/>
    <col min="4609" max="4609" width="3.44140625" style="245" customWidth="1"/>
    <col min="4610" max="4610" width="36.109375" style="245" customWidth="1"/>
    <col min="4611" max="4611" width="4.6640625" style="245" customWidth="1"/>
    <col min="4612" max="4617" width="4.5546875" style="245" customWidth="1"/>
    <col min="4618" max="4618" width="4.6640625" style="245" customWidth="1"/>
    <col min="4619" max="4619" width="4.33203125" style="245" customWidth="1"/>
    <col min="4620" max="4623" width="4.6640625" style="245" customWidth="1"/>
    <col min="4624" max="4624" width="4.5546875" style="245" customWidth="1"/>
    <col min="4625" max="4625" width="4.33203125" style="245" customWidth="1"/>
    <col min="4626" max="4630" width="4.6640625" style="245" customWidth="1"/>
    <col min="4631" max="4631" width="4.44140625" style="245" customWidth="1"/>
    <col min="4632" max="4633" width="4.6640625" style="245" customWidth="1"/>
    <col min="4634" max="4634" width="4.44140625" style="245" customWidth="1"/>
    <col min="4635" max="4636" width="4.5546875" style="245" customWidth="1"/>
    <col min="4637" max="4637" width="4.44140625" style="245" customWidth="1"/>
    <col min="4638" max="4638" width="4.5546875" style="245" customWidth="1"/>
    <col min="4639" max="4639" width="4.6640625" style="245" customWidth="1"/>
    <col min="4640" max="4640" width="4.5546875" style="245" customWidth="1"/>
    <col min="4641" max="4641" width="5.6640625" style="245" customWidth="1"/>
    <col min="4642" max="4642" width="6.33203125" style="245" customWidth="1"/>
    <col min="4643" max="4643" width="6.44140625" style="245" customWidth="1"/>
    <col min="4644" max="4644" width="6.109375" style="245" customWidth="1"/>
    <col min="4645" max="4864" width="8.88671875" style="245"/>
    <col min="4865" max="4865" width="3.44140625" style="245" customWidth="1"/>
    <col min="4866" max="4866" width="36.109375" style="245" customWidth="1"/>
    <col min="4867" max="4867" width="4.6640625" style="245" customWidth="1"/>
    <col min="4868" max="4873" width="4.5546875" style="245" customWidth="1"/>
    <col min="4874" max="4874" width="4.6640625" style="245" customWidth="1"/>
    <col min="4875" max="4875" width="4.33203125" style="245" customWidth="1"/>
    <col min="4876" max="4879" width="4.6640625" style="245" customWidth="1"/>
    <col min="4880" max="4880" width="4.5546875" style="245" customWidth="1"/>
    <col min="4881" max="4881" width="4.33203125" style="245" customWidth="1"/>
    <col min="4882" max="4886" width="4.6640625" style="245" customWidth="1"/>
    <col min="4887" max="4887" width="4.44140625" style="245" customWidth="1"/>
    <col min="4888" max="4889" width="4.6640625" style="245" customWidth="1"/>
    <col min="4890" max="4890" width="4.44140625" style="245" customWidth="1"/>
    <col min="4891" max="4892" width="4.5546875" style="245" customWidth="1"/>
    <col min="4893" max="4893" width="4.44140625" style="245" customWidth="1"/>
    <col min="4894" max="4894" width="4.5546875" style="245" customWidth="1"/>
    <col min="4895" max="4895" width="4.6640625" style="245" customWidth="1"/>
    <col min="4896" max="4896" width="4.5546875" style="245" customWidth="1"/>
    <col min="4897" max="4897" width="5.6640625" style="245" customWidth="1"/>
    <col min="4898" max="4898" width="6.33203125" style="245" customWidth="1"/>
    <col min="4899" max="4899" width="6.44140625" style="245" customWidth="1"/>
    <col min="4900" max="4900" width="6.109375" style="245" customWidth="1"/>
    <col min="4901" max="5120" width="8.88671875" style="245"/>
    <col min="5121" max="5121" width="3.44140625" style="245" customWidth="1"/>
    <col min="5122" max="5122" width="36.109375" style="245" customWidth="1"/>
    <col min="5123" max="5123" width="4.6640625" style="245" customWidth="1"/>
    <col min="5124" max="5129" width="4.5546875" style="245" customWidth="1"/>
    <col min="5130" max="5130" width="4.6640625" style="245" customWidth="1"/>
    <col min="5131" max="5131" width="4.33203125" style="245" customWidth="1"/>
    <col min="5132" max="5135" width="4.6640625" style="245" customWidth="1"/>
    <col min="5136" max="5136" width="4.5546875" style="245" customWidth="1"/>
    <col min="5137" max="5137" width="4.33203125" style="245" customWidth="1"/>
    <col min="5138" max="5142" width="4.6640625" style="245" customWidth="1"/>
    <col min="5143" max="5143" width="4.44140625" style="245" customWidth="1"/>
    <col min="5144" max="5145" width="4.6640625" style="245" customWidth="1"/>
    <col min="5146" max="5146" width="4.44140625" style="245" customWidth="1"/>
    <col min="5147" max="5148" width="4.5546875" style="245" customWidth="1"/>
    <col min="5149" max="5149" width="4.44140625" style="245" customWidth="1"/>
    <col min="5150" max="5150" width="4.5546875" style="245" customWidth="1"/>
    <col min="5151" max="5151" width="4.6640625" style="245" customWidth="1"/>
    <col min="5152" max="5152" width="4.5546875" style="245" customWidth="1"/>
    <col min="5153" max="5153" width="5.6640625" style="245" customWidth="1"/>
    <col min="5154" max="5154" width="6.33203125" style="245" customWidth="1"/>
    <col min="5155" max="5155" width="6.44140625" style="245" customWidth="1"/>
    <col min="5156" max="5156" width="6.109375" style="245" customWidth="1"/>
    <col min="5157" max="5376" width="8.88671875" style="245"/>
    <col min="5377" max="5377" width="3.44140625" style="245" customWidth="1"/>
    <col min="5378" max="5378" width="36.109375" style="245" customWidth="1"/>
    <col min="5379" max="5379" width="4.6640625" style="245" customWidth="1"/>
    <col min="5380" max="5385" width="4.5546875" style="245" customWidth="1"/>
    <col min="5386" max="5386" width="4.6640625" style="245" customWidth="1"/>
    <col min="5387" max="5387" width="4.33203125" style="245" customWidth="1"/>
    <col min="5388" max="5391" width="4.6640625" style="245" customWidth="1"/>
    <col min="5392" max="5392" width="4.5546875" style="245" customWidth="1"/>
    <col min="5393" max="5393" width="4.33203125" style="245" customWidth="1"/>
    <col min="5394" max="5398" width="4.6640625" style="245" customWidth="1"/>
    <col min="5399" max="5399" width="4.44140625" style="245" customWidth="1"/>
    <col min="5400" max="5401" width="4.6640625" style="245" customWidth="1"/>
    <col min="5402" max="5402" width="4.44140625" style="245" customWidth="1"/>
    <col min="5403" max="5404" width="4.5546875" style="245" customWidth="1"/>
    <col min="5405" max="5405" width="4.44140625" style="245" customWidth="1"/>
    <col min="5406" max="5406" width="4.5546875" style="245" customWidth="1"/>
    <col min="5407" max="5407" width="4.6640625" style="245" customWidth="1"/>
    <col min="5408" max="5408" width="4.5546875" style="245" customWidth="1"/>
    <col min="5409" max="5409" width="5.6640625" style="245" customWidth="1"/>
    <col min="5410" max="5410" width="6.33203125" style="245" customWidth="1"/>
    <col min="5411" max="5411" width="6.44140625" style="245" customWidth="1"/>
    <col min="5412" max="5412" width="6.109375" style="245" customWidth="1"/>
    <col min="5413" max="5632" width="8.88671875" style="245"/>
    <col min="5633" max="5633" width="3.44140625" style="245" customWidth="1"/>
    <col min="5634" max="5634" width="36.109375" style="245" customWidth="1"/>
    <col min="5635" max="5635" width="4.6640625" style="245" customWidth="1"/>
    <col min="5636" max="5641" width="4.5546875" style="245" customWidth="1"/>
    <col min="5642" max="5642" width="4.6640625" style="245" customWidth="1"/>
    <col min="5643" max="5643" width="4.33203125" style="245" customWidth="1"/>
    <col min="5644" max="5647" width="4.6640625" style="245" customWidth="1"/>
    <col min="5648" max="5648" width="4.5546875" style="245" customWidth="1"/>
    <col min="5649" max="5649" width="4.33203125" style="245" customWidth="1"/>
    <col min="5650" max="5654" width="4.6640625" style="245" customWidth="1"/>
    <col min="5655" max="5655" width="4.44140625" style="245" customWidth="1"/>
    <col min="5656" max="5657" width="4.6640625" style="245" customWidth="1"/>
    <col min="5658" max="5658" width="4.44140625" style="245" customWidth="1"/>
    <col min="5659" max="5660" width="4.5546875" style="245" customWidth="1"/>
    <col min="5661" max="5661" width="4.44140625" style="245" customWidth="1"/>
    <col min="5662" max="5662" width="4.5546875" style="245" customWidth="1"/>
    <col min="5663" max="5663" width="4.6640625" style="245" customWidth="1"/>
    <col min="5664" max="5664" width="4.5546875" style="245" customWidth="1"/>
    <col min="5665" max="5665" width="5.6640625" style="245" customWidth="1"/>
    <col min="5666" max="5666" width="6.33203125" style="245" customWidth="1"/>
    <col min="5667" max="5667" width="6.44140625" style="245" customWidth="1"/>
    <col min="5668" max="5668" width="6.109375" style="245" customWidth="1"/>
    <col min="5669" max="5888" width="8.88671875" style="245"/>
    <col min="5889" max="5889" width="3.44140625" style="245" customWidth="1"/>
    <col min="5890" max="5890" width="36.109375" style="245" customWidth="1"/>
    <col min="5891" max="5891" width="4.6640625" style="245" customWidth="1"/>
    <col min="5892" max="5897" width="4.5546875" style="245" customWidth="1"/>
    <col min="5898" max="5898" width="4.6640625" style="245" customWidth="1"/>
    <col min="5899" max="5899" width="4.33203125" style="245" customWidth="1"/>
    <col min="5900" max="5903" width="4.6640625" style="245" customWidth="1"/>
    <col min="5904" max="5904" width="4.5546875" style="245" customWidth="1"/>
    <col min="5905" max="5905" width="4.33203125" style="245" customWidth="1"/>
    <col min="5906" max="5910" width="4.6640625" style="245" customWidth="1"/>
    <col min="5911" max="5911" width="4.44140625" style="245" customWidth="1"/>
    <col min="5912" max="5913" width="4.6640625" style="245" customWidth="1"/>
    <col min="5914" max="5914" width="4.44140625" style="245" customWidth="1"/>
    <col min="5915" max="5916" width="4.5546875" style="245" customWidth="1"/>
    <col min="5917" max="5917" width="4.44140625" style="245" customWidth="1"/>
    <col min="5918" max="5918" width="4.5546875" style="245" customWidth="1"/>
    <col min="5919" max="5919" width="4.6640625" style="245" customWidth="1"/>
    <col min="5920" max="5920" width="4.5546875" style="245" customWidth="1"/>
    <col min="5921" max="5921" width="5.6640625" style="245" customWidth="1"/>
    <col min="5922" max="5922" width="6.33203125" style="245" customWidth="1"/>
    <col min="5923" max="5923" width="6.44140625" style="245" customWidth="1"/>
    <col min="5924" max="5924" width="6.109375" style="245" customWidth="1"/>
    <col min="5925" max="6144" width="8.88671875" style="245"/>
    <col min="6145" max="6145" width="3.44140625" style="245" customWidth="1"/>
    <col min="6146" max="6146" width="36.109375" style="245" customWidth="1"/>
    <col min="6147" max="6147" width="4.6640625" style="245" customWidth="1"/>
    <col min="6148" max="6153" width="4.5546875" style="245" customWidth="1"/>
    <col min="6154" max="6154" width="4.6640625" style="245" customWidth="1"/>
    <col min="6155" max="6155" width="4.33203125" style="245" customWidth="1"/>
    <col min="6156" max="6159" width="4.6640625" style="245" customWidth="1"/>
    <col min="6160" max="6160" width="4.5546875" style="245" customWidth="1"/>
    <col min="6161" max="6161" width="4.33203125" style="245" customWidth="1"/>
    <col min="6162" max="6166" width="4.6640625" style="245" customWidth="1"/>
    <col min="6167" max="6167" width="4.44140625" style="245" customWidth="1"/>
    <col min="6168" max="6169" width="4.6640625" style="245" customWidth="1"/>
    <col min="6170" max="6170" width="4.44140625" style="245" customWidth="1"/>
    <col min="6171" max="6172" width="4.5546875" style="245" customWidth="1"/>
    <col min="6173" max="6173" width="4.44140625" style="245" customWidth="1"/>
    <col min="6174" max="6174" width="4.5546875" style="245" customWidth="1"/>
    <col min="6175" max="6175" width="4.6640625" style="245" customWidth="1"/>
    <col min="6176" max="6176" width="4.5546875" style="245" customWidth="1"/>
    <col min="6177" max="6177" width="5.6640625" style="245" customWidth="1"/>
    <col min="6178" max="6178" width="6.33203125" style="245" customWidth="1"/>
    <col min="6179" max="6179" width="6.44140625" style="245" customWidth="1"/>
    <col min="6180" max="6180" width="6.109375" style="245" customWidth="1"/>
    <col min="6181" max="6400" width="8.88671875" style="245"/>
    <col min="6401" max="6401" width="3.44140625" style="245" customWidth="1"/>
    <col min="6402" max="6402" width="36.109375" style="245" customWidth="1"/>
    <col min="6403" max="6403" width="4.6640625" style="245" customWidth="1"/>
    <col min="6404" max="6409" width="4.5546875" style="245" customWidth="1"/>
    <col min="6410" max="6410" width="4.6640625" style="245" customWidth="1"/>
    <col min="6411" max="6411" width="4.33203125" style="245" customWidth="1"/>
    <col min="6412" max="6415" width="4.6640625" style="245" customWidth="1"/>
    <col min="6416" max="6416" width="4.5546875" style="245" customWidth="1"/>
    <col min="6417" max="6417" width="4.33203125" style="245" customWidth="1"/>
    <col min="6418" max="6422" width="4.6640625" style="245" customWidth="1"/>
    <col min="6423" max="6423" width="4.44140625" style="245" customWidth="1"/>
    <col min="6424" max="6425" width="4.6640625" style="245" customWidth="1"/>
    <col min="6426" max="6426" width="4.44140625" style="245" customWidth="1"/>
    <col min="6427" max="6428" width="4.5546875" style="245" customWidth="1"/>
    <col min="6429" max="6429" width="4.44140625" style="245" customWidth="1"/>
    <col min="6430" max="6430" width="4.5546875" style="245" customWidth="1"/>
    <col min="6431" max="6431" width="4.6640625" style="245" customWidth="1"/>
    <col min="6432" max="6432" width="4.5546875" style="245" customWidth="1"/>
    <col min="6433" max="6433" width="5.6640625" style="245" customWidth="1"/>
    <col min="6434" max="6434" width="6.33203125" style="245" customWidth="1"/>
    <col min="6435" max="6435" width="6.44140625" style="245" customWidth="1"/>
    <col min="6436" max="6436" width="6.109375" style="245" customWidth="1"/>
    <col min="6437" max="6656" width="8.88671875" style="245"/>
    <col min="6657" max="6657" width="3.44140625" style="245" customWidth="1"/>
    <col min="6658" max="6658" width="36.109375" style="245" customWidth="1"/>
    <col min="6659" max="6659" width="4.6640625" style="245" customWidth="1"/>
    <col min="6660" max="6665" width="4.5546875" style="245" customWidth="1"/>
    <col min="6666" max="6666" width="4.6640625" style="245" customWidth="1"/>
    <col min="6667" max="6667" width="4.33203125" style="245" customWidth="1"/>
    <col min="6668" max="6671" width="4.6640625" style="245" customWidth="1"/>
    <col min="6672" max="6672" width="4.5546875" style="245" customWidth="1"/>
    <col min="6673" max="6673" width="4.33203125" style="245" customWidth="1"/>
    <col min="6674" max="6678" width="4.6640625" style="245" customWidth="1"/>
    <col min="6679" max="6679" width="4.44140625" style="245" customWidth="1"/>
    <col min="6680" max="6681" width="4.6640625" style="245" customWidth="1"/>
    <col min="6682" max="6682" width="4.44140625" style="245" customWidth="1"/>
    <col min="6683" max="6684" width="4.5546875" style="245" customWidth="1"/>
    <col min="6685" max="6685" width="4.44140625" style="245" customWidth="1"/>
    <col min="6686" max="6686" width="4.5546875" style="245" customWidth="1"/>
    <col min="6687" max="6687" width="4.6640625" style="245" customWidth="1"/>
    <col min="6688" max="6688" width="4.5546875" style="245" customWidth="1"/>
    <col min="6689" max="6689" width="5.6640625" style="245" customWidth="1"/>
    <col min="6690" max="6690" width="6.33203125" style="245" customWidth="1"/>
    <col min="6691" max="6691" width="6.44140625" style="245" customWidth="1"/>
    <col min="6692" max="6692" width="6.109375" style="245" customWidth="1"/>
    <col min="6693" max="6912" width="8.88671875" style="245"/>
    <col min="6913" max="6913" width="3.44140625" style="245" customWidth="1"/>
    <col min="6914" max="6914" width="36.109375" style="245" customWidth="1"/>
    <col min="6915" max="6915" width="4.6640625" style="245" customWidth="1"/>
    <col min="6916" max="6921" width="4.5546875" style="245" customWidth="1"/>
    <col min="6922" max="6922" width="4.6640625" style="245" customWidth="1"/>
    <col min="6923" max="6923" width="4.33203125" style="245" customWidth="1"/>
    <col min="6924" max="6927" width="4.6640625" style="245" customWidth="1"/>
    <col min="6928" max="6928" width="4.5546875" style="245" customWidth="1"/>
    <col min="6929" max="6929" width="4.33203125" style="245" customWidth="1"/>
    <col min="6930" max="6934" width="4.6640625" style="245" customWidth="1"/>
    <col min="6935" max="6935" width="4.44140625" style="245" customWidth="1"/>
    <col min="6936" max="6937" width="4.6640625" style="245" customWidth="1"/>
    <col min="6938" max="6938" width="4.44140625" style="245" customWidth="1"/>
    <col min="6939" max="6940" width="4.5546875" style="245" customWidth="1"/>
    <col min="6941" max="6941" width="4.44140625" style="245" customWidth="1"/>
    <col min="6942" max="6942" width="4.5546875" style="245" customWidth="1"/>
    <col min="6943" max="6943" width="4.6640625" style="245" customWidth="1"/>
    <col min="6944" max="6944" width="4.5546875" style="245" customWidth="1"/>
    <col min="6945" max="6945" width="5.6640625" style="245" customWidth="1"/>
    <col min="6946" max="6946" width="6.33203125" style="245" customWidth="1"/>
    <col min="6947" max="6947" width="6.44140625" style="245" customWidth="1"/>
    <col min="6948" max="6948" width="6.109375" style="245" customWidth="1"/>
    <col min="6949" max="7168" width="8.88671875" style="245"/>
    <col min="7169" max="7169" width="3.44140625" style="245" customWidth="1"/>
    <col min="7170" max="7170" width="36.109375" style="245" customWidth="1"/>
    <col min="7171" max="7171" width="4.6640625" style="245" customWidth="1"/>
    <col min="7172" max="7177" width="4.5546875" style="245" customWidth="1"/>
    <col min="7178" max="7178" width="4.6640625" style="245" customWidth="1"/>
    <col min="7179" max="7179" width="4.33203125" style="245" customWidth="1"/>
    <col min="7180" max="7183" width="4.6640625" style="245" customWidth="1"/>
    <col min="7184" max="7184" width="4.5546875" style="245" customWidth="1"/>
    <col min="7185" max="7185" width="4.33203125" style="245" customWidth="1"/>
    <col min="7186" max="7190" width="4.6640625" style="245" customWidth="1"/>
    <col min="7191" max="7191" width="4.44140625" style="245" customWidth="1"/>
    <col min="7192" max="7193" width="4.6640625" style="245" customWidth="1"/>
    <col min="7194" max="7194" width="4.44140625" style="245" customWidth="1"/>
    <col min="7195" max="7196" width="4.5546875" style="245" customWidth="1"/>
    <col min="7197" max="7197" width="4.44140625" style="245" customWidth="1"/>
    <col min="7198" max="7198" width="4.5546875" style="245" customWidth="1"/>
    <col min="7199" max="7199" width="4.6640625" style="245" customWidth="1"/>
    <col min="7200" max="7200" width="4.5546875" style="245" customWidth="1"/>
    <col min="7201" max="7201" width="5.6640625" style="245" customWidth="1"/>
    <col min="7202" max="7202" width="6.33203125" style="245" customWidth="1"/>
    <col min="7203" max="7203" width="6.44140625" style="245" customWidth="1"/>
    <col min="7204" max="7204" width="6.109375" style="245" customWidth="1"/>
    <col min="7205" max="7424" width="8.88671875" style="245"/>
    <col min="7425" max="7425" width="3.44140625" style="245" customWidth="1"/>
    <col min="7426" max="7426" width="36.109375" style="245" customWidth="1"/>
    <col min="7427" max="7427" width="4.6640625" style="245" customWidth="1"/>
    <col min="7428" max="7433" width="4.5546875" style="245" customWidth="1"/>
    <col min="7434" max="7434" width="4.6640625" style="245" customWidth="1"/>
    <col min="7435" max="7435" width="4.33203125" style="245" customWidth="1"/>
    <col min="7436" max="7439" width="4.6640625" style="245" customWidth="1"/>
    <col min="7440" max="7440" width="4.5546875" style="245" customWidth="1"/>
    <col min="7441" max="7441" width="4.33203125" style="245" customWidth="1"/>
    <col min="7442" max="7446" width="4.6640625" style="245" customWidth="1"/>
    <col min="7447" max="7447" width="4.44140625" style="245" customWidth="1"/>
    <col min="7448" max="7449" width="4.6640625" style="245" customWidth="1"/>
    <col min="7450" max="7450" width="4.44140625" style="245" customWidth="1"/>
    <col min="7451" max="7452" width="4.5546875" style="245" customWidth="1"/>
    <col min="7453" max="7453" width="4.44140625" style="245" customWidth="1"/>
    <col min="7454" max="7454" width="4.5546875" style="245" customWidth="1"/>
    <col min="7455" max="7455" width="4.6640625" style="245" customWidth="1"/>
    <col min="7456" max="7456" width="4.5546875" style="245" customWidth="1"/>
    <col min="7457" max="7457" width="5.6640625" style="245" customWidth="1"/>
    <col min="7458" max="7458" width="6.33203125" style="245" customWidth="1"/>
    <col min="7459" max="7459" width="6.44140625" style="245" customWidth="1"/>
    <col min="7460" max="7460" width="6.109375" style="245" customWidth="1"/>
    <col min="7461" max="7680" width="8.88671875" style="245"/>
    <col min="7681" max="7681" width="3.44140625" style="245" customWidth="1"/>
    <col min="7682" max="7682" width="36.109375" style="245" customWidth="1"/>
    <col min="7683" max="7683" width="4.6640625" style="245" customWidth="1"/>
    <col min="7684" max="7689" width="4.5546875" style="245" customWidth="1"/>
    <col min="7690" max="7690" width="4.6640625" style="245" customWidth="1"/>
    <col min="7691" max="7691" width="4.33203125" style="245" customWidth="1"/>
    <col min="7692" max="7695" width="4.6640625" style="245" customWidth="1"/>
    <col min="7696" max="7696" width="4.5546875" style="245" customWidth="1"/>
    <col min="7697" max="7697" width="4.33203125" style="245" customWidth="1"/>
    <col min="7698" max="7702" width="4.6640625" style="245" customWidth="1"/>
    <col min="7703" max="7703" width="4.44140625" style="245" customWidth="1"/>
    <col min="7704" max="7705" width="4.6640625" style="245" customWidth="1"/>
    <col min="7706" max="7706" width="4.44140625" style="245" customWidth="1"/>
    <col min="7707" max="7708" width="4.5546875" style="245" customWidth="1"/>
    <col min="7709" max="7709" width="4.44140625" style="245" customWidth="1"/>
    <col min="7710" max="7710" width="4.5546875" style="245" customWidth="1"/>
    <col min="7711" max="7711" width="4.6640625" style="245" customWidth="1"/>
    <col min="7712" max="7712" width="4.5546875" style="245" customWidth="1"/>
    <col min="7713" max="7713" width="5.6640625" style="245" customWidth="1"/>
    <col min="7714" max="7714" width="6.33203125" style="245" customWidth="1"/>
    <col min="7715" max="7715" width="6.44140625" style="245" customWidth="1"/>
    <col min="7716" max="7716" width="6.109375" style="245" customWidth="1"/>
    <col min="7717" max="7936" width="8.88671875" style="245"/>
    <col min="7937" max="7937" width="3.44140625" style="245" customWidth="1"/>
    <col min="7938" max="7938" width="36.109375" style="245" customWidth="1"/>
    <col min="7939" max="7939" width="4.6640625" style="245" customWidth="1"/>
    <col min="7940" max="7945" width="4.5546875" style="245" customWidth="1"/>
    <col min="7946" max="7946" width="4.6640625" style="245" customWidth="1"/>
    <col min="7947" max="7947" width="4.33203125" style="245" customWidth="1"/>
    <col min="7948" max="7951" width="4.6640625" style="245" customWidth="1"/>
    <col min="7952" max="7952" width="4.5546875" style="245" customWidth="1"/>
    <col min="7953" max="7953" width="4.33203125" style="245" customWidth="1"/>
    <col min="7954" max="7958" width="4.6640625" style="245" customWidth="1"/>
    <col min="7959" max="7959" width="4.44140625" style="245" customWidth="1"/>
    <col min="7960" max="7961" width="4.6640625" style="245" customWidth="1"/>
    <col min="7962" max="7962" width="4.44140625" style="245" customWidth="1"/>
    <col min="7963" max="7964" width="4.5546875" style="245" customWidth="1"/>
    <col min="7965" max="7965" width="4.44140625" style="245" customWidth="1"/>
    <col min="7966" max="7966" width="4.5546875" style="245" customWidth="1"/>
    <col min="7967" max="7967" width="4.6640625" style="245" customWidth="1"/>
    <col min="7968" max="7968" width="4.5546875" style="245" customWidth="1"/>
    <col min="7969" max="7969" width="5.6640625" style="245" customWidth="1"/>
    <col min="7970" max="7970" width="6.33203125" style="245" customWidth="1"/>
    <col min="7971" max="7971" width="6.44140625" style="245" customWidth="1"/>
    <col min="7972" max="7972" width="6.109375" style="245" customWidth="1"/>
    <col min="7973" max="8192" width="8.88671875" style="245"/>
    <col min="8193" max="8193" width="3.44140625" style="245" customWidth="1"/>
    <col min="8194" max="8194" width="36.109375" style="245" customWidth="1"/>
    <col min="8195" max="8195" width="4.6640625" style="245" customWidth="1"/>
    <col min="8196" max="8201" width="4.5546875" style="245" customWidth="1"/>
    <col min="8202" max="8202" width="4.6640625" style="245" customWidth="1"/>
    <col min="8203" max="8203" width="4.33203125" style="245" customWidth="1"/>
    <col min="8204" max="8207" width="4.6640625" style="245" customWidth="1"/>
    <col min="8208" max="8208" width="4.5546875" style="245" customWidth="1"/>
    <col min="8209" max="8209" width="4.33203125" style="245" customWidth="1"/>
    <col min="8210" max="8214" width="4.6640625" style="245" customWidth="1"/>
    <col min="8215" max="8215" width="4.44140625" style="245" customWidth="1"/>
    <col min="8216" max="8217" width="4.6640625" style="245" customWidth="1"/>
    <col min="8218" max="8218" width="4.44140625" style="245" customWidth="1"/>
    <col min="8219" max="8220" width="4.5546875" style="245" customWidth="1"/>
    <col min="8221" max="8221" width="4.44140625" style="245" customWidth="1"/>
    <col min="8222" max="8222" width="4.5546875" style="245" customWidth="1"/>
    <col min="8223" max="8223" width="4.6640625" style="245" customWidth="1"/>
    <col min="8224" max="8224" width="4.5546875" style="245" customWidth="1"/>
    <col min="8225" max="8225" width="5.6640625" style="245" customWidth="1"/>
    <col min="8226" max="8226" width="6.33203125" style="245" customWidth="1"/>
    <col min="8227" max="8227" width="6.44140625" style="245" customWidth="1"/>
    <col min="8228" max="8228" width="6.109375" style="245" customWidth="1"/>
    <col min="8229" max="8448" width="8.88671875" style="245"/>
    <col min="8449" max="8449" width="3.44140625" style="245" customWidth="1"/>
    <col min="8450" max="8450" width="36.109375" style="245" customWidth="1"/>
    <col min="8451" max="8451" width="4.6640625" style="245" customWidth="1"/>
    <col min="8452" max="8457" width="4.5546875" style="245" customWidth="1"/>
    <col min="8458" max="8458" width="4.6640625" style="245" customWidth="1"/>
    <col min="8459" max="8459" width="4.33203125" style="245" customWidth="1"/>
    <col min="8460" max="8463" width="4.6640625" style="245" customWidth="1"/>
    <col min="8464" max="8464" width="4.5546875" style="245" customWidth="1"/>
    <col min="8465" max="8465" width="4.33203125" style="245" customWidth="1"/>
    <col min="8466" max="8470" width="4.6640625" style="245" customWidth="1"/>
    <col min="8471" max="8471" width="4.44140625" style="245" customWidth="1"/>
    <col min="8472" max="8473" width="4.6640625" style="245" customWidth="1"/>
    <col min="8474" max="8474" width="4.44140625" style="245" customWidth="1"/>
    <col min="8475" max="8476" width="4.5546875" style="245" customWidth="1"/>
    <col min="8477" max="8477" width="4.44140625" style="245" customWidth="1"/>
    <col min="8478" max="8478" width="4.5546875" style="245" customWidth="1"/>
    <col min="8479" max="8479" width="4.6640625" style="245" customWidth="1"/>
    <col min="8480" max="8480" width="4.5546875" style="245" customWidth="1"/>
    <col min="8481" max="8481" width="5.6640625" style="245" customWidth="1"/>
    <col min="8482" max="8482" width="6.33203125" style="245" customWidth="1"/>
    <col min="8483" max="8483" width="6.44140625" style="245" customWidth="1"/>
    <col min="8484" max="8484" width="6.109375" style="245" customWidth="1"/>
    <col min="8485" max="8704" width="8.88671875" style="245"/>
    <col min="8705" max="8705" width="3.44140625" style="245" customWidth="1"/>
    <col min="8706" max="8706" width="36.109375" style="245" customWidth="1"/>
    <col min="8707" max="8707" width="4.6640625" style="245" customWidth="1"/>
    <col min="8708" max="8713" width="4.5546875" style="245" customWidth="1"/>
    <col min="8714" max="8714" width="4.6640625" style="245" customWidth="1"/>
    <col min="8715" max="8715" width="4.33203125" style="245" customWidth="1"/>
    <col min="8716" max="8719" width="4.6640625" style="245" customWidth="1"/>
    <col min="8720" max="8720" width="4.5546875" style="245" customWidth="1"/>
    <col min="8721" max="8721" width="4.33203125" style="245" customWidth="1"/>
    <col min="8722" max="8726" width="4.6640625" style="245" customWidth="1"/>
    <col min="8727" max="8727" width="4.44140625" style="245" customWidth="1"/>
    <col min="8728" max="8729" width="4.6640625" style="245" customWidth="1"/>
    <col min="8730" max="8730" width="4.44140625" style="245" customWidth="1"/>
    <col min="8731" max="8732" width="4.5546875" style="245" customWidth="1"/>
    <col min="8733" max="8733" width="4.44140625" style="245" customWidth="1"/>
    <col min="8734" max="8734" width="4.5546875" style="245" customWidth="1"/>
    <col min="8735" max="8735" width="4.6640625" style="245" customWidth="1"/>
    <col min="8736" max="8736" width="4.5546875" style="245" customWidth="1"/>
    <col min="8737" max="8737" width="5.6640625" style="245" customWidth="1"/>
    <col min="8738" max="8738" width="6.33203125" style="245" customWidth="1"/>
    <col min="8739" max="8739" width="6.44140625" style="245" customWidth="1"/>
    <col min="8740" max="8740" width="6.109375" style="245" customWidth="1"/>
    <col min="8741" max="8960" width="8.88671875" style="245"/>
    <col min="8961" max="8961" width="3.44140625" style="245" customWidth="1"/>
    <col min="8962" max="8962" width="36.109375" style="245" customWidth="1"/>
    <col min="8963" max="8963" width="4.6640625" style="245" customWidth="1"/>
    <col min="8964" max="8969" width="4.5546875" style="245" customWidth="1"/>
    <col min="8970" max="8970" width="4.6640625" style="245" customWidth="1"/>
    <col min="8971" max="8971" width="4.33203125" style="245" customWidth="1"/>
    <col min="8972" max="8975" width="4.6640625" style="245" customWidth="1"/>
    <col min="8976" max="8976" width="4.5546875" style="245" customWidth="1"/>
    <col min="8977" max="8977" width="4.33203125" style="245" customWidth="1"/>
    <col min="8978" max="8982" width="4.6640625" style="245" customWidth="1"/>
    <col min="8983" max="8983" width="4.44140625" style="245" customWidth="1"/>
    <col min="8984" max="8985" width="4.6640625" style="245" customWidth="1"/>
    <col min="8986" max="8986" width="4.44140625" style="245" customWidth="1"/>
    <col min="8987" max="8988" width="4.5546875" style="245" customWidth="1"/>
    <col min="8989" max="8989" width="4.44140625" style="245" customWidth="1"/>
    <col min="8990" max="8990" width="4.5546875" style="245" customWidth="1"/>
    <col min="8991" max="8991" width="4.6640625" style="245" customWidth="1"/>
    <col min="8992" max="8992" width="4.5546875" style="245" customWidth="1"/>
    <col min="8993" max="8993" width="5.6640625" style="245" customWidth="1"/>
    <col min="8994" max="8994" width="6.33203125" style="245" customWidth="1"/>
    <col min="8995" max="8995" width="6.44140625" style="245" customWidth="1"/>
    <col min="8996" max="8996" width="6.109375" style="245" customWidth="1"/>
    <col min="8997" max="9216" width="8.88671875" style="245"/>
    <col min="9217" max="9217" width="3.44140625" style="245" customWidth="1"/>
    <col min="9218" max="9218" width="36.109375" style="245" customWidth="1"/>
    <col min="9219" max="9219" width="4.6640625" style="245" customWidth="1"/>
    <col min="9220" max="9225" width="4.5546875" style="245" customWidth="1"/>
    <col min="9226" max="9226" width="4.6640625" style="245" customWidth="1"/>
    <col min="9227" max="9227" width="4.33203125" style="245" customWidth="1"/>
    <col min="9228" max="9231" width="4.6640625" style="245" customWidth="1"/>
    <col min="9232" max="9232" width="4.5546875" style="245" customWidth="1"/>
    <col min="9233" max="9233" width="4.33203125" style="245" customWidth="1"/>
    <col min="9234" max="9238" width="4.6640625" style="245" customWidth="1"/>
    <col min="9239" max="9239" width="4.44140625" style="245" customWidth="1"/>
    <col min="9240" max="9241" width="4.6640625" style="245" customWidth="1"/>
    <col min="9242" max="9242" width="4.44140625" style="245" customWidth="1"/>
    <col min="9243" max="9244" width="4.5546875" style="245" customWidth="1"/>
    <col min="9245" max="9245" width="4.44140625" style="245" customWidth="1"/>
    <col min="9246" max="9246" width="4.5546875" style="245" customWidth="1"/>
    <col min="9247" max="9247" width="4.6640625" style="245" customWidth="1"/>
    <col min="9248" max="9248" width="4.5546875" style="245" customWidth="1"/>
    <col min="9249" max="9249" width="5.6640625" style="245" customWidth="1"/>
    <col min="9250" max="9250" width="6.33203125" style="245" customWidth="1"/>
    <col min="9251" max="9251" width="6.44140625" style="245" customWidth="1"/>
    <col min="9252" max="9252" width="6.109375" style="245" customWidth="1"/>
    <col min="9253" max="9472" width="8.88671875" style="245"/>
    <col min="9473" max="9473" width="3.44140625" style="245" customWidth="1"/>
    <col min="9474" max="9474" width="36.109375" style="245" customWidth="1"/>
    <col min="9475" max="9475" width="4.6640625" style="245" customWidth="1"/>
    <col min="9476" max="9481" width="4.5546875" style="245" customWidth="1"/>
    <col min="9482" max="9482" width="4.6640625" style="245" customWidth="1"/>
    <col min="9483" max="9483" width="4.33203125" style="245" customWidth="1"/>
    <col min="9484" max="9487" width="4.6640625" style="245" customWidth="1"/>
    <col min="9488" max="9488" width="4.5546875" style="245" customWidth="1"/>
    <col min="9489" max="9489" width="4.33203125" style="245" customWidth="1"/>
    <col min="9490" max="9494" width="4.6640625" style="245" customWidth="1"/>
    <col min="9495" max="9495" width="4.44140625" style="245" customWidth="1"/>
    <col min="9496" max="9497" width="4.6640625" style="245" customWidth="1"/>
    <col min="9498" max="9498" width="4.44140625" style="245" customWidth="1"/>
    <col min="9499" max="9500" width="4.5546875" style="245" customWidth="1"/>
    <col min="9501" max="9501" width="4.44140625" style="245" customWidth="1"/>
    <col min="9502" max="9502" width="4.5546875" style="245" customWidth="1"/>
    <col min="9503" max="9503" width="4.6640625" style="245" customWidth="1"/>
    <col min="9504" max="9504" width="4.5546875" style="245" customWidth="1"/>
    <col min="9505" max="9505" width="5.6640625" style="245" customWidth="1"/>
    <col min="9506" max="9506" width="6.33203125" style="245" customWidth="1"/>
    <col min="9507" max="9507" width="6.44140625" style="245" customWidth="1"/>
    <col min="9508" max="9508" width="6.109375" style="245" customWidth="1"/>
    <col min="9509" max="9728" width="8.88671875" style="245"/>
    <col min="9729" max="9729" width="3.44140625" style="245" customWidth="1"/>
    <col min="9730" max="9730" width="36.109375" style="245" customWidth="1"/>
    <col min="9731" max="9731" width="4.6640625" style="245" customWidth="1"/>
    <col min="9732" max="9737" width="4.5546875" style="245" customWidth="1"/>
    <col min="9738" max="9738" width="4.6640625" style="245" customWidth="1"/>
    <col min="9739" max="9739" width="4.33203125" style="245" customWidth="1"/>
    <col min="9740" max="9743" width="4.6640625" style="245" customWidth="1"/>
    <col min="9744" max="9744" width="4.5546875" style="245" customWidth="1"/>
    <col min="9745" max="9745" width="4.33203125" style="245" customWidth="1"/>
    <col min="9746" max="9750" width="4.6640625" style="245" customWidth="1"/>
    <col min="9751" max="9751" width="4.44140625" style="245" customWidth="1"/>
    <col min="9752" max="9753" width="4.6640625" style="245" customWidth="1"/>
    <col min="9754" max="9754" width="4.44140625" style="245" customWidth="1"/>
    <col min="9755" max="9756" width="4.5546875" style="245" customWidth="1"/>
    <col min="9757" max="9757" width="4.44140625" style="245" customWidth="1"/>
    <col min="9758" max="9758" width="4.5546875" style="245" customWidth="1"/>
    <col min="9759" max="9759" width="4.6640625" style="245" customWidth="1"/>
    <col min="9760" max="9760" width="4.5546875" style="245" customWidth="1"/>
    <col min="9761" max="9761" width="5.6640625" style="245" customWidth="1"/>
    <col min="9762" max="9762" width="6.33203125" style="245" customWidth="1"/>
    <col min="9763" max="9763" width="6.44140625" style="245" customWidth="1"/>
    <col min="9764" max="9764" width="6.109375" style="245" customWidth="1"/>
    <col min="9765" max="9984" width="8.88671875" style="245"/>
    <col min="9985" max="9985" width="3.44140625" style="245" customWidth="1"/>
    <col min="9986" max="9986" width="36.109375" style="245" customWidth="1"/>
    <col min="9987" max="9987" width="4.6640625" style="245" customWidth="1"/>
    <col min="9988" max="9993" width="4.5546875" style="245" customWidth="1"/>
    <col min="9994" max="9994" width="4.6640625" style="245" customWidth="1"/>
    <col min="9995" max="9995" width="4.33203125" style="245" customWidth="1"/>
    <col min="9996" max="9999" width="4.6640625" style="245" customWidth="1"/>
    <col min="10000" max="10000" width="4.5546875" style="245" customWidth="1"/>
    <col min="10001" max="10001" width="4.33203125" style="245" customWidth="1"/>
    <col min="10002" max="10006" width="4.6640625" style="245" customWidth="1"/>
    <col min="10007" max="10007" width="4.44140625" style="245" customWidth="1"/>
    <col min="10008" max="10009" width="4.6640625" style="245" customWidth="1"/>
    <col min="10010" max="10010" width="4.44140625" style="245" customWidth="1"/>
    <col min="10011" max="10012" width="4.5546875" style="245" customWidth="1"/>
    <col min="10013" max="10013" width="4.44140625" style="245" customWidth="1"/>
    <col min="10014" max="10014" width="4.5546875" style="245" customWidth="1"/>
    <col min="10015" max="10015" width="4.6640625" style="245" customWidth="1"/>
    <col min="10016" max="10016" width="4.5546875" style="245" customWidth="1"/>
    <col min="10017" max="10017" width="5.6640625" style="245" customWidth="1"/>
    <col min="10018" max="10018" width="6.33203125" style="245" customWidth="1"/>
    <col min="10019" max="10019" width="6.44140625" style="245" customWidth="1"/>
    <col min="10020" max="10020" width="6.109375" style="245" customWidth="1"/>
    <col min="10021" max="10240" width="8.88671875" style="245"/>
    <col min="10241" max="10241" width="3.44140625" style="245" customWidth="1"/>
    <col min="10242" max="10242" width="36.109375" style="245" customWidth="1"/>
    <col min="10243" max="10243" width="4.6640625" style="245" customWidth="1"/>
    <col min="10244" max="10249" width="4.5546875" style="245" customWidth="1"/>
    <col min="10250" max="10250" width="4.6640625" style="245" customWidth="1"/>
    <col min="10251" max="10251" width="4.33203125" style="245" customWidth="1"/>
    <col min="10252" max="10255" width="4.6640625" style="245" customWidth="1"/>
    <col min="10256" max="10256" width="4.5546875" style="245" customWidth="1"/>
    <col min="10257" max="10257" width="4.33203125" style="245" customWidth="1"/>
    <col min="10258" max="10262" width="4.6640625" style="245" customWidth="1"/>
    <col min="10263" max="10263" width="4.44140625" style="245" customWidth="1"/>
    <col min="10264" max="10265" width="4.6640625" style="245" customWidth="1"/>
    <col min="10266" max="10266" width="4.44140625" style="245" customWidth="1"/>
    <col min="10267" max="10268" width="4.5546875" style="245" customWidth="1"/>
    <col min="10269" max="10269" width="4.44140625" style="245" customWidth="1"/>
    <col min="10270" max="10270" width="4.5546875" style="245" customWidth="1"/>
    <col min="10271" max="10271" width="4.6640625" style="245" customWidth="1"/>
    <col min="10272" max="10272" width="4.5546875" style="245" customWidth="1"/>
    <col min="10273" max="10273" width="5.6640625" style="245" customWidth="1"/>
    <col min="10274" max="10274" width="6.33203125" style="245" customWidth="1"/>
    <col min="10275" max="10275" width="6.44140625" style="245" customWidth="1"/>
    <col min="10276" max="10276" width="6.109375" style="245" customWidth="1"/>
    <col min="10277" max="10496" width="8.88671875" style="245"/>
    <col min="10497" max="10497" width="3.44140625" style="245" customWidth="1"/>
    <col min="10498" max="10498" width="36.109375" style="245" customWidth="1"/>
    <col min="10499" max="10499" width="4.6640625" style="245" customWidth="1"/>
    <col min="10500" max="10505" width="4.5546875" style="245" customWidth="1"/>
    <col min="10506" max="10506" width="4.6640625" style="245" customWidth="1"/>
    <col min="10507" max="10507" width="4.33203125" style="245" customWidth="1"/>
    <col min="10508" max="10511" width="4.6640625" style="245" customWidth="1"/>
    <col min="10512" max="10512" width="4.5546875" style="245" customWidth="1"/>
    <col min="10513" max="10513" width="4.33203125" style="245" customWidth="1"/>
    <col min="10514" max="10518" width="4.6640625" style="245" customWidth="1"/>
    <col min="10519" max="10519" width="4.44140625" style="245" customWidth="1"/>
    <col min="10520" max="10521" width="4.6640625" style="245" customWidth="1"/>
    <col min="10522" max="10522" width="4.44140625" style="245" customWidth="1"/>
    <col min="10523" max="10524" width="4.5546875" style="245" customWidth="1"/>
    <col min="10525" max="10525" width="4.44140625" style="245" customWidth="1"/>
    <col min="10526" max="10526" width="4.5546875" style="245" customWidth="1"/>
    <col min="10527" max="10527" width="4.6640625" style="245" customWidth="1"/>
    <col min="10528" max="10528" width="4.5546875" style="245" customWidth="1"/>
    <col min="10529" max="10529" width="5.6640625" style="245" customWidth="1"/>
    <col min="10530" max="10530" width="6.33203125" style="245" customWidth="1"/>
    <col min="10531" max="10531" width="6.44140625" style="245" customWidth="1"/>
    <col min="10532" max="10532" width="6.109375" style="245" customWidth="1"/>
    <col min="10533" max="10752" width="8.88671875" style="245"/>
    <col min="10753" max="10753" width="3.44140625" style="245" customWidth="1"/>
    <col min="10754" max="10754" width="36.109375" style="245" customWidth="1"/>
    <col min="10755" max="10755" width="4.6640625" style="245" customWidth="1"/>
    <col min="10756" max="10761" width="4.5546875" style="245" customWidth="1"/>
    <col min="10762" max="10762" width="4.6640625" style="245" customWidth="1"/>
    <col min="10763" max="10763" width="4.33203125" style="245" customWidth="1"/>
    <col min="10764" max="10767" width="4.6640625" style="245" customWidth="1"/>
    <col min="10768" max="10768" width="4.5546875" style="245" customWidth="1"/>
    <col min="10769" max="10769" width="4.33203125" style="245" customWidth="1"/>
    <col min="10770" max="10774" width="4.6640625" style="245" customWidth="1"/>
    <col min="10775" max="10775" width="4.44140625" style="245" customWidth="1"/>
    <col min="10776" max="10777" width="4.6640625" style="245" customWidth="1"/>
    <col min="10778" max="10778" width="4.44140625" style="245" customWidth="1"/>
    <col min="10779" max="10780" width="4.5546875" style="245" customWidth="1"/>
    <col min="10781" max="10781" width="4.44140625" style="245" customWidth="1"/>
    <col min="10782" max="10782" width="4.5546875" style="245" customWidth="1"/>
    <col min="10783" max="10783" width="4.6640625" style="245" customWidth="1"/>
    <col min="10784" max="10784" width="4.5546875" style="245" customWidth="1"/>
    <col min="10785" max="10785" width="5.6640625" style="245" customWidth="1"/>
    <col min="10786" max="10786" width="6.33203125" style="245" customWidth="1"/>
    <col min="10787" max="10787" width="6.44140625" style="245" customWidth="1"/>
    <col min="10788" max="10788" width="6.109375" style="245" customWidth="1"/>
    <col min="10789" max="11008" width="8.88671875" style="245"/>
    <col min="11009" max="11009" width="3.44140625" style="245" customWidth="1"/>
    <col min="11010" max="11010" width="36.109375" style="245" customWidth="1"/>
    <col min="11011" max="11011" width="4.6640625" style="245" customWidth="1"/>
    <col min="11012" max="11017" width="4.5546875" style="245" customWidth="1"/>
    <col min="11018" max="11018" width="4.6640625" style="245" customWidth="1"/>
    <col min="11019" max="11019" width="4.33203125" style="245" customWidth="1"/>
    <col min="11020" max="11023" width="4.6640625" style="245" customWidth="1"/>
    <col min="11024" max="11024" width="4.5546875" style="245" customWidth="1"/>
    <col min="11025" max="11025" width="4.33203125" style="245" customWidth="1"/>
    <col min="11026" max="11030" width="4.6640625" style="245" customWidth="1"/>
    <col min="11031" max="11031" width="4.44140625" style="245" customWidth="1"/>
    <col min="11032" max="11033" width="4.6640625" style="245" customWidth="1"/>
    <col min="11034" max="11034" width="4.44140625" style="245" customWidth="1"/>
    <col min="11035" max="11036" width="4.5546875" style="245" customWidth="1"/>
    <col min="11037" max="11037" width="4.44140625" style="245" customWidth="1"/>
    <col min="11038" max="11038" width="4.5546875" style="245" customWidth="1"/>
    <col min="11039" max="11039" width="4.6640625" style="245" customWidth="1"/>
    <col min="11040" max="11040" width="4.5546875" style="245" customWidth="1"/>
    <col min="11041" max="11041" width="5.6640625" style="245" customWidth="1"/>
    <col min="11042" max="11042" width="6.33203125" style="245" customWidth="1"/>
    <col min="11043" max="11043" width="6.44140625" style="245" customWidth="1"/>
    <col min="11044" max="11044" width="6.109375" style="245" customWidth="1"/>
    <col min="11045" max="11264" width="8.88671875" style="245"/>
    <col min="11265" max="11265" width="3.44140625" style="245" customWidth="1"/>
    <col min="11266" max="11266" width="36.109375" style="245" customWidth="1"/>
    <col min="11267" max="11267" width="4.6640625" style="245" customWidth="1"/>
    <col min="11268" max="11273" width="4.5546875" style="245" customWidth="1"/>
    <col min="11274" max="11274" width="4.6640625" style="245" customWidth="1"/>
    <col min="11275" max="11275" width="4.33203125" style="245" customWidth="1"/>
    <col min="11276" max="11279" width="4.6640625" style="245" customWidth="1"/>
    <col min="11280" max="11280" width="4.5546875" style="245" customWidth="1"/>
    <col min="11281" max="11281" width="4.33203125" style="245" customWidth="1"/>
    <col min="11282" max="11286" width="4.6640625" style="245" customWidth="1"/>
    <col min="11287" max="11287" width="4.44140625" style="245" customWidth="1"/>
    <col min="11288" max="11289" width="4.6640625" style="245" customWidth="1"/>
    <col min="11290" max="11290" width="4.44140625" style="245" customWidth="1"/>
    <col min="11291" max="11292" width="4.5546875" style="245" customWidth="1"/>
    <col min="11293" max="11293" width="4.44140625" style="245" customWidth="1"/>
    <col min="11294" max="11294" width="4.5546875" style="245" customWidth="1"/>
    <col min="11295" max="11295" width="4.6640625" style="245" customWidth="1"/>
    <col min="11296" max="11296" width="4.5546875" style="245" customWidth="1"/>
    <col min="11297" max="11297" width="5.6640625" style="245" customWidth="1"/>
    <col min="11298" max="11298" width="6.33203125" style="245" customWidth="1"/>
    <col min="11299" max="11299" width="6.44140625" style="245" customWidth="1"/>
    <col min="11300" max="11300" width="6.109375" style="245" customWidth="1"/>
    <col min="11301" max="11520" width="8.88671875" style="245"/>
    <col min="11521" max="11521" width="3.44140625" style="245" customWidth="1"/>
    <col min="11522" max="11522" width="36.109375" style="245" customWidth="1"/>
    <col min="11523" max="11523" width="4.6640625" style="245" customWidth="1"/>
    <col min="11524" max="11529" width="4.5546875" style="245" customWidth="1"/>
    <col min="11530" max="11530" width="4.6640625" style="245" customWidth="1"/>
    <col min="11531" max="11531" width="4.33203125" style="245" customWidth="1"/>
    <col min="11532" max="11535" width="4.6640625" style="245" customWidth="1"/>
    <col min="11536" max="11536" width="4.5546875" style="245" customWidth="1"/>
    <col min="11537" max="11537" width="4.33203125" style="245" customWidth="1"/>
    <col min="11538" max="11542" width="4.6640625" style="245" customWidth="1"/>
    <col min="11543" max="11543" width="4.44140625" style="245" customWidth="1"/>
    <col min="11544" max="11545" width="4.6640625" style="245" customWidth="1"/>
    <col min="11546" max="11546" width="4.44140625" style="245" customWidth="1"/>
    <col min="11547" max="11548" width="4.5546875" style="245" customWidth="1"/>
    <col min="11549" max="11549" width="4.44140625" style="245" customWidth="1"/>
    <col min="11550" max="11550" width="4.5546875" style="245" customWidth="1"/>
    <col min="11551" max="11551" width="4.6640625" style="245" customWidth="1"/>
    <col min="11552" max="11552" width="4.5546875" style="245" customWidth="1"/>
    <col min="11553" max="11553" width="5.6640625" style="245" customWidth="1"/>
    <col min="11554" max="11554" width="6.33203125" style="245" customWidth="1"/>
    <col min="11555" max="11555" width="6.44140625" style="245" customWidth="1"/>
    <col min="11556" max="11556" width="6.109375" style="245" customWidth="1"/>
    <col min="11557" max="11776" width="8.88671875" style="245"/>
    <col min="11777" max="11777" width="3.44140625" style="245" customWidth="1"/>
    <col min="11778" max="11778" width="36.109375" style="245" customWidth="1"/>
    <col min="11779" max="11779" width="4.6640625" style="245" customWidth="1"/>
    <col min="11780" max="11785" width="4.5546875" style="245" customWidth="1"/>
    <col min="11786" max="11786" width="4.6640625" style="245" customWidth="1"/>
    <col min="11787" max="11787" width="4.33203125" style="245" customWidth="1"/>
    <col min="11788" max="11791" width="4.6640625" style="245" customWidth="1"/>
    <col min="11792" max="11792" width="4.5546875" style="245" customWidth="1"/>
    <col min="11793" max="11793" width="4.33203125" style="245" customWidth="1"/>
    <col min="11794" max="11798" width="4.6640625" style="245" customWidth="1"/>
    <col min="11799" max="11799" width="4.44140625" style="245" customWidth="1"/>
    <col min="11800" max="11801" width="4.6640625" style="245" customWidth="1"/>
    <col min="11802" max="11802" width="4.44140625" style="245" customWidth="1"/>
    <col min="11803" max="11804" width="4.5546875" style="245" customWidth="1"/>
    <col min="11805" max="11805" width="4.44140625" style="245" customWidth="1"/>
    <col min="11806" max="11806" width="4.5546875" style="245" customWidth="1"/>
    <col min="11807" max="11807" width="4.6640625" style="245" customWidth="1"/>
    <col min="11808" max="11808" width="4.5546875" style="245" customWidth="1"/>
    <col min="11809" max="11809" width="5.6640625" style="245" customWidth="1"/>
    <col min="11810" max="11810" width="6.33203125" style="245" customWidth="1"/>
    <col min="11811" max="11811" width="6.44140625" style="245" customWidth="1"/>
    <col min="11812" max="11812" width="6.109375" style="245" customWidth="1"/>
    <col min="11813" max="12032" width="8.88671875" style="245"/>
    <col min="12033" max="12033" width="3.44140625" style="245" customWidth="1"/>
    <col min="12034" max="12034" width="36.109375" style="245" customWidth="1"/>
    <col min="12035" max="12035" width="4.6640625" style="245" customWidth="1"/>
    <col min="12036" max="12041" width="4.5546875" style="245" customWidth="1"/>
    <col min="12042" max="12042" width="4.6640625" style="245" customWidth="1"/>
    <col min="12043" max="12043" width="4.33203125" style="245" customWidth="1"/>
    <col min="12044" max="12047" width="4.6640625" style="245" customWidth="1"/>
    <col min="12048" max="12048" width="4.5546875" style="245" customWidth="1"/>
    <col min="12049" max="12049" width="4.33203125" style="245" customWidth="1"/>
    <col min="12050" max="12054" width="4.6640625" style="245" customWidth="1"/>
    <col min="12055" max="12055" width="4.44140625" style="245" customWidth="1"/>
    <col min="12056" max="12057" width="4.6640625" style="245" customWidth="1"/>
    <col min="12058" max="12058" width="4.44140625" style="245" customWidth="1"/>
    <col min="12059" max="12060" width="4.5546875" style="245" customWidth="1"/>
    <col min="12061" max="12061" width="4.44140625" style="245" customWidth="1"/>
    <col min="12062" max="12062" width="4.5546875" style="245" customWidth="1"/>
    <col min="12063" max="12063" width="4.6640625" style="245" customWidth="1"/>
    <col min="12064" max="12064" width="4.5546875" style="245" customWidth="1"/>
    <col min="12065" max="12065" width="5.6640625" style="245" customWidth="1"/>
    <col min="12066" max="12066" width="6.33203125" style="245" customWidth="1"/>
    <col min="12067" max="12067" width="6.44140625" style="245" customWidth="1"/>
    <col min="12068" max="12068" width="6.109375" style="245" customWidth="1"/>
    <col min="12069" max="12288" width="8.88671875" style="245"/>
    <col min="12289" max="12289" width="3.44140625" style="245" customWidth="1"/>
    <col min="12290" max="12290" width="36.109375" style="245" customWidth="1"/>
    <col min="12291" max="12291" width="4.6640625" style="245" customWidth="1"/>
    <col min="12292" max="12297" width="4.5546875" style="245" customWidth="1"/>
    <col min="12298" max="12298" width="4.6640625" style="245" customWidth="1"/>
    <col min="12299" max="12299" width="4.33203125" style="245" customWidth="1"/>
    <col min="12300" max="12303" width="4.6640625" style="245" customWidth="1"/>
    <col min="12304" max="12304" width="4.5546875" style="245" customWidth="1"/>
    <col min="12305" max="12305" width="4.33203125" style="245" customWidth="1"/>
    <col min="12306" max="12310" width="4.6640625" style="245" customWidth="1"/>
    <col min="12311" max="12311" width="4.44140625" style="245" customWidth="1"/>
    <col min="12312" max="12313" width="4.6640625" style="245" customWidth="1"/>
    <col min="12314" max="12314" width="4.44140625" style="245" customWidth="1"/>
    <col min="12315" max="12316" width="4.5546875" style="245" customWidth="1"/>
    <col min="12317" max="12317" width="4.44140625" style="245" customWidth="1"/>
    <col min="12318" max="12318" width="4.5546875" style="245" customWidth="1"/>
    <col min="12319" max="12319" width="4.6640625" style="245" customWidth="1"/>
    <col min="12320" max="12320" width="4.5546875" style="245" customWidth="1"/>
    <col min="12321" max="12321" width="5.6640625" style="245" customWidth="1"/>
    <col min="12322" max="12322" width="6.33203125" style="245" customWidth="1"/>
    <col min="12323" max="12323" width="6.44140625" style="245" customWidth="1"/>
    <col min="12324" max="12324" width="6.109375" style="245" customWidth="1"/>
    <col min="12325" max="12544" width="8.88671875" style="245"/>
    <col min="12545" max="12545" width="3.44140625" style="245" customWidth="1"/>
    <col min="12546" max="12546" width="36.109375" style="245" customWidth="1"/>
    <col min="12547" max="12547" width="4.6640625" style="245" customWidth="1"/>
    <col min="12548" max="12553" width="4.5546875" style="245" customWidth="1"/>
    <col min="12554" max="12554" width="4.6640625" style="245" customWidth="1"/>
    <col min="12555" max="12555" width="4.33203125" style="245" customWidth="1"/>
    <col min="12556" max="12559" width="4.6640625" style="245" customWidth="1"/>
    <col min="12560" max="12560" width="4.5546875" style="245" customWidth="1"/>
    <col min="12561" max="12561" width="4.33203125" style="245" customWidth="1"/>
    <col min="12562" max="12566" width="4.6640625" style="245" customWidth="1"/>
    <col min="12567" max="12567" width="4.44140625" style="245" customWidth="1"/>
    <col min="12568" max="12569" width="4.6640625" style="245" customWidth="1"/>
    <col min="12570" max="12570" width="4.44140625" style="245" customWidth="1"/>
    <col min="12571" max="12572" width="4.5546875" style="245" customWidth="1"/>
    <col min="12573" max="12573" width="4.44140625" style="245" customWidth="1"/>
    <col min="12574" max="12574" width="4.5546875" style="245" customWidth="1"/>
    <col min="12575" max="12575" width="4.6640625" style="245" customWidth="1"/>
    <col min="12576" max="12576" width="4.5546875" style="245" customWidth="1"/>
    <col min="12577" max="12577" width="5.6640625" style="245" customWidth="1"/>
    <col min="12578" max="12578" width="6.33203125" style="245" customWidth="1"/>
    <col min="12579" max="12579" width="6.44140625" style="245" customWidth="1"/>
    <col min="12580" max="12580" width="6.109375" style="245" customWidth="1"/>
    <col min="12581" max="12800" width="8.88671875" style="245"/>
    <col min="12801" max="12801" width="3.44140625" style="245" customWidth="1"/>
    <col min="12802" max="12802" width="36.109375" style="245" customWidth="1"/>
    <col min="12803" max="12803" width="4.6640625" style="245" customWidth="1"/>
    <col min="12804" max="12809" width="4.5546875" style="245" customWidth="1"/>
    <col min="12810" max="12810" width="4.6640625" style="245" customWidth="1"/>
    <col min="12811" max="12811" width="4.33203125" style="245" customWidth="1"/>
    <col min="12812" max="12815" width="4.6640625" style="245" customWidth="1"/>
    <col min="12816" max="12816" width="4.5546875" style="245" customWidth="1"/>
    <col min="12817" max="12817" width="4.33203125" style="245" customWidth="1"/>
    <col min="12818" max="12822" width="4.6640625" style="245" customWidth="1"/>
    <col min="12823" max="12823" width="4.44140625" style="245" customWidth="1"/>
    <col min="12824" max="12825" width="4.6640625" style="245" customWidth="1"/>
    <col min="12826" max="12826" width="4.44140625" style="245" customWidth="1"/>
    <col min="12827" max="12828" width="4.5546875" style="245" customWidth="1"/>
    <col min="12829" max="12829" width="4.44140625" style="245" customWidth="1"/>
    <col min="12830" max="12830" width="4.5546875" style="245" customWidth="1"/>
    <col min="12831" max="12831" width="4.6640625" style="245" customWidth="1"/>
    <col min="12832" max="12832" width="4.5546875" style="245" customWidth="1"/>
    <col min="12833" max="12833" width="5.6640625" style="245" customWidth="1"/>
    <col min="12834" max="12834" width="6.33203125" style="245" customWidth="1"/>
    <col min="12835" max="12835" width="6.44140625" style="245" customWidth="1"/>
    <col min="12836" max="12836" width="6.109375" style="245" customWidth="1"/>
    <col min="12837" max="13056" width="8.88671875" style="245"/>
    <col min="13057" max="13057" width="3.44140625" style="245" customWidth="1"/>
    <col min="13058" max="13058" width="36.109375" style="245" customWidth="1"/>
    <col min="13059" max="13059" width="4.6640625" style="245" customWidth="1"/>
    <col min="13060" max="13065" width="4.5546875" style="245" customWidth="1"/>
    <col min="13066" max="13066" width="4.6640625" style="245" customWidth="1"/>
    <col min="13067" max="13067" width="4.33203125" style="245" customWidth="1"/>
    <col min="13068" max="13071" width="4.6640625" style="245" customWidth="1"/>
    <col min="13072" max="13072" width="4.5546875" style="245" customWidth="1"/>
    <col min="13073" max="13073" width="4.33203125" style="245" customWidth="1"/>
    <col min="13074" max="13078" width="4.6640625" style="245" customWidth="1"/>
    <col min="13079" max="13079" width="4.44140625" style="245" customWidth="1"/>
    <col min="13080" max="13081" width="4.6640625" style="245" customWidth="1"/>
    <col min="13082" max="13082" width="4.44140625" style="245" customWidth="1"/>
    <col min="13083" max="13084" width="4.5546875" style="245" customWidth="1"/>
    <col min="13085" max="13085" width="4.44140625" style="245" customWidth="1"/>
    <col min="13086" max="13086" width="4.5546875" style="245" customWidth="1"/>
    <col min="13087" max="13087" width="4.6640625" style="245" customWidth="1"/>
    <col min="13088" max="13088" width="4.5546875" style="245" customWidth="1"/>
    <col min="13089" max="13089" width="5.6640625" style="245" customWidth="1"/>
    <col min="13090" max="13090" width="6.33203125" style="245" customWidth="1"/>
    <col min="13091" max="13091" width="6.44140625" style="245" customWidth="1"/>
    <col min="13092" max="13092" width="6.109375" style="245" customWidth="1"/>
    <col min="13093" max="13312" width="8.88671875" style="245"/>
    <col min="13313" max="13313" width="3.44140625" style="245" customWidth="1"/>
    <col min="13314" max="13314" width="36.109375" style="245" customWidth="1"/>
    <col min="13315" max="13315" width="4.6640625" style="245" customWidth="1"/>
    <col min="13316" max="13321" width="4.5546875" style="245" customWidth="1"/>
    <col min="13322" max="13322" width="4.6640625" style="245" customWidth="1"/>
    <col min="13323" max="13323" width="4.33203125" style="245" customWidth="1"/>
    <col min="13324" max="13327" width="4.6640625" style="245" customWidth="1"/>
    <col min="13328" max="13328" width="4.5546875" style="245" customWidth="1"/>
    <col min="13329" max="13329" width="4.33203125" style="245" customWidth="1"/>
    <col min="13330" max="13334" width="4.6640625" style="245" customWidth="1"/>
    <col min="13335" max="13335" width="4.44140625" style="245" customWidth="1"/>
    <col min="13336" max="13337" width="4.6640625" style="245" customWidth="1"/>
    <col min="13338" max="13338" width="4.44140625" style="245" customWidth="1"/>
    <col min="13339" max="13340" width="4.5546875" style="245" customWidth="1"/>
    <col min="13341" max="13341" width="4.44140625" style="245" customWidth="1"/>
    <col min="13342" max="13342" width="4.5546875" style="245" customWidth="1"/>
    <col min="13343" max="13343" width="4.6640625" style="245" customWidth="1"/>
    <col min="13344" max="13344" width="4.5546875" style="245" customWidth="1"/>
    <col min="13345" max="13345" width="5.6640625" style="245" customWidth="1"/>
    <col min="13346" max="13346" width="6.33203125" style="245" customWidth="1"/>
    <col min="13347" max="13347" width="6.44140625" style="245" customWidth="1"/>
    <col min="13348" max="13348" width="6.109375" style="245" customWidth="1"/>
    <col min="13349" max="13568" width="8.88671875" style="245"/>
    <col min="13569" max="13569" width="3.44140625" style="245" customWidth="1"/>
    <col min="13570" max="13570" width="36.109375" style="245" customWidth="1"/>
    <col min="13571" max="13571" width="4.6640625" style="245" customWidth="1"/>
    <col min="13572" max="13577" width="4.5546875" style="245" customWidth="1"/>
    <col min="13578" max="13578" width="4.6640625" style="245" customWidth="1"/>
    <col min="13579" max="13579" width="4.33203125" style="245" customWidth="1"/>
    <col min="13580" max="13583" width="4.6640625" style="245" customWidth="1"/>
    <col min="13584" max="13584" width="4.5546875" style="245" customWidth="1"/>
    <col min="13585" max="13585" width="4.33203125" style="245" customWidth="1"/>
    <col min="13586" max="13590" width="4.6640625" style="245" customWidth="1"/>
    <col min="13591" max="13591" width="4.44140625" style="245" customWidth="1"/>
    <col min="13592" max="13593" width="4.6640625" style="245" customWidth="1"/>
    <col min="13594" max="13594" width="4.44140625" style="245" customWidth="1"/>
    <col min="13595" max="13596" width="4.5546875" style="245" customWidth="1"/>
    <col min="13597" max="13597" width="4.44140625" style="245" customWidth="1"/>
    <col min="13598" max="13598" width="4.5546875" style="245" customWidth="1"/>
    <col min="13599" max="13599" width="4.6640625" style="245" customWidth="1"/>
    <col min="13600" max="13600" width="4.5546875" style="245" customWidth="1"/>
    <col min="13601" max="13601" width="5.6640625" style="245" customWidth="1"/>
    <col min="13602" max="13602" width="6.33203125" style="245" customWidth="1"/>
    <col min="13603" max="13603" width="6.44140625" style="245" customWidth="1"/>
    <col min="13604" max="13604" width="6.109375" style="245" customWidth="1"/>
    <col min="13605" max="13824" width="8.88671875" style="245"/>
    <col min="13825" max="13825" width="3.44140625" style="245" customWidth="1"/>
    <col min="13826" max="13826" width="36.109375" style="245" customWidth="1"/>
    <col min="13827" max="13827" width="4.6640625" style="245" customWidth="1"/>
    <col min="13828" max="13833" width="4.5546875" style="245" customWidth="1"/>
    <col min="13834" max="13834" width="4.6640625" style="245" customWidth="1"/>
    <col min="13835" max="13835" width="4.33203125" style="245" customWidth="1"/>
    <col min="13836" max="13839" width="4.6640625" style="245" customWidth="1"/>
    <col min="13840" max="13840" width="4.5546875" style="245" customWidth="1"/>
    <col min="13841" max="13841" width="4.33203125" style="245" customWidth="1"/>
    <col min="13842" max="13846" width="4.6640625" style="245" customWidth="1"/>
    <col min="13847" max="13847" width="4.44140625" style="245" customWidth="1"/>
    <col min="13848" max="13849" width="4.6640625" style="245" customWidth="1"/>
    <col min="13850" max="13850" width="4.44140625" style="245" customWidth="1"/>
    <col min="13851" max="13852" width="4.5546875" style="245" customWidth="1"/>
    <col min="13853" max="13853" width="4.44140625" style="245" customWidth="1"/>
    <col min="13854" max="13854" width="4.5546875" style="245" customWidth="1"/>
    <col min="13855" max="13855" width="4.6640625" style="245" customWidth="1"/>
    <col min="13856" max="13856" width="4.5546875" style="245" customWidth="1"/>
    <col min="13857" max="13857" width="5.6640625" style="245" customWidth="1"/>
    <col min="13858" max="13858" width="6.33203125" style="245" customWidth="1"/>
    <col min="13859" max="13859" width="6.44140625" style="245" customWidth="1"/>
    <col min="13860" max="13860" width="6.109375" style="245" customWidth="1"/>
    <col min="13861" max="14080" width="8.88671875" style="245"/>
    <col min="14081" max="14081" width="3.44140625" style="245" customWidth="1"/>
    <col min="14082" max="14082" width="36.109375" style="245" customWidth="1"/>
    <col min="14083" max="14083" width="4.6640625" style="245" customWidth="1"/>
    <col min="14084" max="14089" width="4.5546875" style="245" customWidth="1"/>
    <col min="14090" max="14090" width="4.6640625" style="245" customWidth="1"/>
    <col min="14091" max="14091" width="4.33203125" style="245" customWidth="1"/>
    <col min="14092" max="14095" width="4.6640625" style="245" customWidth="1"/>
    <col min="14096" max="14096" width="4.5546875" style="245" customWidth="1"/>
    <col min="14097" max="14097" width="4.33203125" style="245" customWidth="1"/>
    <col min="14098" max="14102" width="4.6640625" style="245" customWidth="1"/>
    <col min="14103" max="14103" width="4.44140625" style="245" customWidth="1"/>
    <col min="14104" max="14105" width="4.6640625" style="245" customWidth="1"/>
    <col min="14106" max="14106" width="4.44140625" style="245" customWidth="1"/>
    <col min="14107" max="14108" width="4.5546875" style="245" customWidth="1"/>
    <col min="14109" max="14109" width="4.44140625" style="245" customWidth="1"/>
    <col min="14110" max="14110" width="4.5546875" style="245" customWidth="1"/>
    <col min="14111" max="14111" width="4.6640625" style="245" customWidth="1"/>
    <col min="14112" max="14112" width="4.5546875" style="245" customWidth="1"/>
    <col min="14113" max="14113" width="5.6640625" style="245" customWidth="1"/>
    <col min="14114" max="14114" width="6.33203125" style="245" customWidth="1"/>
    <col min="14115" max="14115" width="6.44140625" style="245" customWidth="1"/>
    <col min="14116" max="14116" width="6.109375" style="245" customWidth="1"/>
    <col min="14117" max="14336" width="8.88671875" style="245"/>
    <col min="14337" max="14337" width="3.44140625" style="245" customWidth="1"/>
    <col min="14338" max="14338" width="36.109375" style="245" customWidth="1"/>
    <col min="14339" max="14339" width="4.6640625" style="245" customWidth="1"/>
    <col min="14340" max="14345" width="4.5546875" style="245" customWidth="1"/>
    <col min="14346" max="14346" width="4.6640625" style="245" customWidth="1"/>
    <col min="14347" max="14347" width="4.33203125" style="245" customWidth="1"/>
    <col min="14348" max="14351" width="4.6640625" style="245" customWidth="1"/>
    <col min="14352" max="14352" width="4.5546875" style="245" customWidth="1"/>
    <col min="14353" max="14353" width="4.33203125" style="245" customWidth="1"/>
    <col min="14354" max="14358" width="4.6640625" style="245" customWidth="1"/>
    <col min="14359" max="14359" width="4.44140625" style="245" customWidth="1"/>
    <col min="14360" max="14361" width="4.6640625" style="245" customWidth="1"/>
    <col min="14362" max="14362" width="4.44140625" style="245" customWidth="1"/>
    <col min="14363" max="14364" width="4.5546875" style="245" customWidth="1"/>
    <col min="14365" max="14365" width="4.44140625" style="245" customWidth="1"/>
    <col min="14366" max="14366" width="4.5546875" style="245" customWidth="1"/>
    <col min="14367" max="14367" width="4.6640625" style="245" customWidth="1"/>
    <col min="14368" max="14368" width="4.5546875" style="245" customWidth="1"/>
    <col min="14369" max="14369" width="5.6640625" style="245" customWidth="1"/>
    <col min="14370" max="14370" width="6.33203125" style="245" customWidth="1"/>
    <col min="14371" max="14371" width="6.44140625" style="245" customWidth="1"/>
    <col min="14372" max="14372" width="6.109375" style="245" customWidth="1"/>
    <col min="14373" max="14592" width="8.88671875" style="245"/>
    <col min="14593" max="14593" width="3.44140625" style="245" customWidth="1"/>
    <col min="14594" max="14594" width="36.109375" style="245" customWidth="1"/>
    <col min="14595" max="14595" width="4.6640625" style="245" customWidth="1"/>
    <col min="14596" max="14601" width="4.5546875" style="245" customWidth="1"/>
    <col min="14602" max="14602" width="4.6640625" style="245" customWidth="1"/>
    <col min="14603" max="14603" width="4.33203125" style="245" customWidth="1"/>
    <col min="14604" max="14607" width="4.6640625" style="245" customWidth="1"/>
    <col min="14608" max="14608" width="4.5546875" style="245" customWidth="1"/>
    <col min="14609" max="14609" width="4.33203125" style="245" customWidth="1"/>
    <col min="14610" max="14614" width="4.6640625" style="245" customWidth="1"/>
    <col min="14615" max="14615" width="4.44140625" style="245" customWidth="1"/>
    <col min="14616" max="14617" width="4.6640625" style="245" customWidth="1"/>
    <col min="14618" max="14618" width="4.44140625" style="245" customWidth="1"/>
    <col min="14619" max="14620" width="4.5546875" style="245" customWidth="1"/>
    <col min="14621" max="14621" width="4.44140625" style="245" customWidth="1"/>
    <col min="14622" max="14622" width="4.5546875" style="245" customWidth="1"/>
    <col min="14623" max="14623" width="4.6640625" style="245" customWidth="1"/>
    <col min="14624" max="14624" width="4.5546875" style="245" customWidth="1"/>
    <col min="14625" max="14625" width="5.6640625" style="245" customWidth="1"/>
    <col min="14626" max="14626" width="6.33203125" style="245" customWidth="1"/>
    <col min="14627" max="14627" width="6.44140625" style="245" customWidth="1"/>
    <col min="14628" max="14628" width="6.109375" style="245" customWidth="1"/>
    <col min="14629" max="14848" width="8.88671875" style="245"/>
    <col min="14849" max="14849" width="3.44140625" style="245" customWidth="1"/>
    <col min="14850" max="14850" width="36.109375" style="245" customWidth="1"/>
    <col min="14851" max="14851" width="4.6640625" style="245" customWidth="1"/>
    <col min="14852" max="14857" width="4.5546875" style="245" customWidth="1"/>
    <col min="14858" max="14858" width="4.6640625" style="245" customWidth="1"/>
    <col min="14859" max="14859" width="4.33203125" style="245" customWidth="1"/>
    <col min="14860" max="14863" width="4.6640625" style="245" customWidth="1"/>
    <col min="14864" max="14864" width="4.5546875" style="245" customWidth="1"/>
    <col min="14865" max="14865" width="4.33203125" style="245" customWidth="1"/>
    <col min="14866" max="14870" width="4.6640625" style="245" customWidth="1"/>
    <col min="14871" max="14871" width="4.44140625" style="245" customWidth="1"/>
    <col min="14872" max="14873" width="4.6640625" style="245" customWidth="1"/>
    <col min="14874" max="14874" width="4.44140625" style="245" customWidth="1"/>
    <col min="14875" max="14876" width="4.5546875" style="245" customWidth="1"/>
    <col min="14877" max="14877" width="4.44140625" style="245" customWidth="1"/>
    <col min="14878" max="14878" width="4.5546875" style="245" customWidth="1"/>
    <col min="14879" max="14879" width="4.6640625" style="245" customWidth="1"/>
    <col min="14880" max="14880" width="4.5546875" style="245" customWidth="1"/>
    <col min="14881" max="14881" width="5.6640625" style="245" customWidth="1"/>
    <col min="14882" max="14882" width="6.33203125" style="245" customWidth="1"/>
    <col min="14883" max="14883" width="6.44140625" style="245" customWidth="1"/>
    <col min="14884" max="14884" width="6.109375" style="245" customWidth="1"/>
    <col min="14885" max="15104" width="8.88671875" style="245"/>
    <col min="15105" max="15105" width="3.44140625" style="245" customWidth="1"/>
    <col min="15106" max="15106" width="36.109375" style="245" customWidth="1"/>
    <col min="15107" max="15107" width="4.6640625" style="245" customWidth="1"/>
    <col min="15108" max="15113" width="4.5546875" style="245" customWidth="1"/>
    <col min="15114" max="15114" width="4.6640625" style="245" customWidth="1"/>
    <col min="15115" max="15115" width="4.33203125" style="245" customWidth="1"/>
    <col min="15116" max="15119" width="4.6640625" style="245" customWidth="1"/>
    <col min="15120" max="15120" width="4.5546875" style="245" customWidth="1"/>
    <col min="15121" max="15121" width="4.33203125" style="245" customWidth="1"/>
    <col min="15122" max="15126" width="4.6640625" style="245" customWidth="1"/>
    <col min="15127" max="15127" width="4.44140625" style="245" customWidth="1"/>
    <col min="15128" max="15129" width="4.6640625" style="245" customWidth="1"/>
    <col min="15130" max="15130" width="4.44140625" style="245" customWidth="1"/>
    <col min="15131" max="15132" width="4.5546875" style="245" customWidth="1"/>
    <col min="15133" max="15133" width="4.44140625" style="245" customWidth="1"/>
    <col min="15134" max="15134" width="4.5546875" style="245" customWidth="1"/>
    <col min="15135" max="15135" width="4.6640625" style="245" customWidth="1"/>
    <col min="15136" max="15136" width="4.5546875" style="245" customWidth="1"/>
    <col min="15137" max="15137" width="5.6640625" style="245" customWidth="1"/>
    <col min="15138" max="15138" width="6.33203125" style="245" customWidth="1"/>
    <col min="15139" max="15139" width="6.44140625" style="245" customWidth="1"/>
    <col min="15140" max="15140" width="6.109375" style="245" customWidth="1"/>
    <col min="15141" max="15360" width="8.88671875" style="245"/>
    <col min="15361" max="15361" width="3.44140625" style="245" customWidth="1"/>
    <col min="15362" max="15362" width="36.109375" style="245" customWidth="1"/>
    <col min="15363" max="15363" width="4.6640625" style="245" customWidth="1"/>
    <col min="15364" max="15369" width="4.5546875" style="245" customWidth="1"/>
    <col min="15370" max="15370" width="4.6640625" style="245" customWidth="1"/>
    <col min="15371" max="15371" width="4.33203125" style="245" customWidth="1"/>
    <col min="15372" max="15375" width="4.6640625" style="245" customWidth="1"/>
    <col min="15376" max="15376" width="4.5546875" style="245" customWidth="1"/>
    <col min="15377" max="15377" width="4.33203125" style="245" customWidth="1"/>
    <col min="15378" max="15382" width="4.6640625" style="245" customWidth="1"/>
    <col min="15383" max="15383" width="4.44140625" style="245" customWidth="1"/>
    <col min="15384" max="15385" width="4.6640625" style="245" customWidth="1"/>
    <col min="15386" max="15386" width="4.44140625" style="245" customWidth="1"/>
    <col min="15387" max="15388" width="4.5546875" style="245" customWidth="1"/>
    <col min="15389" max="15389" width="4.44140625" style="245" customWidth="1"/>
    <col min="15390" max="15390" width="4.5546875" style="245" customWidth="1"/>
    <col min="15391" max="15391" width="4.6640625" style="245" customWidth="1"/>
    <col min="15392" max="15392" width="4.5546875" style="245" customWidth="1"/>
    <col min="15393" max="15393" width="5.6640625" style="245" customWidth="1"/>
    <col min="15394" max="15394" width="6.33203125" style="245" customWidth="1"/>
    <col min="15395" max="15395" width="6.44140625" style="245" customWidth="1"/>
    <col min="15396" max="15396" width="6.109375" style="245" customWidth="1"/>
    <col min="15397" max="15616" width="8.88671875" style="245"/>
    <col min="15617" max="15617" width="3.44140625" style="245" customWidth="1"/>
    <col min="15618" max="15618" width="36.109375" style="245" customWidth="1"/>
    <col min="15619" max="15619" width="4.6640625" style="245" customWidth="1"/>
    <col min="15620" max="15625" width="4.5546875" style="245" customWidth="1"/>
    <col min="15626" max="15626" width="4.6640625" style="245" customWidth="1"/>
    <col min="15627" max="15627" width="4.33203125" style="245" customWidth="1"/>
    <col min="15628" max="15631" width="4.6640625" style="245" customWidth="1"/>
    <col min="15632" max="15632" width="4.5546875" style="245" customWidth="1"/>
    <col min="15633" max="15633" width="4.33203125" style="245" customWidth="1"/>
    <col min="15634" max="15638" width="4.6640625" style="245" customWidth="1"/>
    <col min="15639" max="15639" width="4.44140625" style="245" customWidth="1"/>
    <col min="15640" max="15641" width="4.6640625" style="245" customWidth="1"/>
    <col min="15642" max="15642" width="4.44140625" style="245" customWidth="1"/>
    <col min="15643" max="15644" width="4.5546875" style="245" customWidth="1"/>
    <col min="15645" max="15645" width="4.44140625" style="245" customWidth="1"/>
    <col min="15646" max="15646" width="4.5546875" style="245" customWidth="1"/>
    <col min="15647" max="15647" width="4.6640625" style="245" customWidth="1"/>
    <col min="15648" max="15648" width="4.5546875" style="245" customWidth="1"/>
    <col min="15649" max="15649" width="5.6640625" style="245" customWidth="1"/>
    <col min="15650" max="15650" width="6.33203125" style="245" customWidth="1"/>
    <col min="15651" max="15651" width="6.44140625" style="245" customWidth="1"/>
    <col min="15652" max="15652" width="6.109375" style="245" customWidth="1"/>
    <col min="15653" max="15872" width="8.88671875" style="245"/>
    <col min="15873" max="15873" width="3.44140625" style="245" customWidth="1"/>
    <col min="15874" max="15874" width="36.109375" style="245" customWidth="1"/>
    <col min="15875" max="15875" width="4.6640625" style="245" customWidth="1"/>
    <col min="15876" max="15881" width="4.5546875" style="245" customWidth="1"/>
    <col min="15882" max="15882" width="4.6640625" style="245" customWidth="1"/>
    <col min="15883" max="15883" width="4.33203125" style="245" customWidth="1"/>
    <col min="15884" max="15887" width="4.6640625" style="245" customWidth="1"/>
    <col min="15888" max="15888" width="4.5546875" style="245" customWidth="1"/>
    <col min="15889" max="15889" width="4.33203125" style="245" customWidth="1"/>
    <col min="15890" max="15894" width="4.6640625" style="245" customWidth="1"/>
    <col min="15895" max="15895" width="4.44140625" style="245" customWidth="1"/>
    <col min="15896" max="15897" width="4.6640625" style="245" customWidth="1"/>
    <col min="15898" max="15898" width="4.44140625" style="245" customWidth="1"/>
    <col min="15899" max="15900" width="4.5546875" style="245" customWidth="1"/>
    <col min="15901" max="15901" width="4.44140625" style="245" customWidth="1"/>
    <col min="15902" max="15902" width="4.5546875" style="245" customWidth="1"/>
    <col min="15903" max="15903" width="4.6640625" style="245" customWidth="1"/>
    <col min="15904" max="15904" width="4.5546875" style="245" customWidth="1"/>
    <col min="15905" max="15905" width="5.6640625" style="245" customWidth="1"/>
    <col min="15906" max="15906" width="6.33203125" style="245" customWidth="1"/>
    <col min="15907" max="15907" width="6.44140625" style="245" customWidth="1"/>
    <col min="15908" max="15908" width="6.109375" style="245" customWidth="1"/>
    <col min="15909" max="16128" width="8.88671875" style="245"/>
    <col min="16129" max="16129" width="3.44140625" style="245" customWidth="1"/>
    <col min="16130" max="16130" width="36.109375" style="245" customWidth="1"/>
    <col min="16131" max="16131" width="4.6640625" style="245" customWidth="1"/>
    <col min="16132" max="16137" width="4.5546875" style="245" customWidth="1"/>
    <col min="16138" max="16138" width="4.6640625" style="245" customWidth="1"/>
    <col min="16139" max="16139" width="4.33203125" style="245" customWidth="1"/>
    <col min="16140" max="16143" width="4.6640625" style="245" customWidth="1"/>
    <col min="16144" max="16144" width="4.5546875" style="245" customWidth="1"/>
    <col min="16145" max="16145" width="4.33203125" style="245" customWidth="1"/>
    <col min="16146" max="16150" width="4.6640625" style="245" customWidth="1"/>
    <col min="16151" max="16151" width="4.44140625" style="245" customWidth="1"/>
    <col min="16152" max="16153" width="4.6640625" style="245" customWidth="1"/>
    <col min="16154" max="16154" width="4.44140625" style="245" customWidth="1"/>
    <col min="16155" max="16156" width="4.5546875" style="245" customWidth="1"/>
    <col min="16157" max="16157" width="4.44140625" style="245" customWidth="1"/>
    <col min="16158" max="16158" width="4.5546875" style="245" customWidth="1"/>
    <col min="16159" max="16159" width="4.6640625" style="245" customWidth="1"/>
    <col min="16160" max="16160" width="4.5546875" style="245" customWidth="1"/>
    <col min="16161" max="16161" width="5.6640625" style="245" customWidth="1"/>
    <col min="16162" max="16162" width="6.33203125" style="245" customWidth="1"/>
    <col min="16163" max="16163" width="6.44140625" style="245" customWidth="1"/>
    <col min="16164" max="16164" width="6.109375" style="245" customWidth="1"/>
    <col min="16165" max="16372" width="8.88671875" style="245"/>
    <col min="16373" max="16384" width="9.109375" style="245" customWidth="1"/>
  </cols>
  <sheetData>
    <row r="1" spans="1:38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</row>
    <row r="2" spans="1:38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</row>
    <row r="3" spans="1:38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</row>
    <row r="4" spans="1:38" ht="15.6" x14ac:dyDescent="0.3">
      <c r="A4" s="519" t="s">
        <v>26</v>
      </c>
      <c r="B4" s="519"/>
      <c r="C4" s="519"/>
      <c r="D4" s="519"/>
      <c r="E4" s="519"/>
      <c r="F4" s="519"/>
      <c r="G4" s="519"/>
      <c r="H4" s="519"/>
      <c r="I4" s="519"/>
      <c r="J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8"/>
      <c r="AH4" s="248"/>
      <c r="AI4" s="248"/>
    </row>
    <row r="5" spans="1:38" ht="15.6" x14ac:dyDescent="0.3">
      <c r="A5" s="519" t="s">
        <v>550</v>
      </c>
      <c r="B5" s="519"/>
      <c r="C5" s="519"/>
      <c r="D5" s="519"/>
      <c r="E5" s="519"/>
      <c r="F5" s="519"/>
      <c r="G5" s="519"/>
      <c r="H5" s="519"/>
      <c r="I5" s="519"/>
      <c r="J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8"/>
      <c r="AH5" s="248"/>
      <c r="AI5" s="248"/>
    </row>
    <row r="6" spans="1:38" ht="15.6" x14ac:dyDescent="0.3">
      <c r="A6" s="249" t="s">
        <v>482</v>
      </c>
      <c r="B6" s="249"/>
      <c r="C6" s="249"/>
      <c r="D6" s="249"/>
      <c r="E6" s="249"/>
      <c r="F6" s="249"/>
      <c r="G6" s="249"/>
      <c r="H6" s="249"/>
      <c r="I6" s="249"/>
      <c r="J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48"/>
      <c r="AI6" s="248"/>
    </row>
    <row r="7" spans="1:38" x14ac:dyDescent="0.25">
      <c r="A7" s="247"/>
      <c r="B7" s="250"/>
      <c r="C7" s="247"/>
      <c r="D7" s="247"/>
      <c r="E7" s="247"/>
      <c r="F7" s="247"/>
      <c r="G7" s="247"/>
      <c r="H7" s="247"/>
      <c r="I7" s="247"/>
      <c r="J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48"/>
      <c r="AI7" s="248"/>
    </row>
    <row r="8" spans="1:38" s="251" customFormat="1" ht="54" customHeight="1" x14ac:dyDescent="0.3">
      <c r="A8" s="520" t="s">
        <v>3</v>
      </c>
      <c r="B8" s="522" t="s">
        <v>4</v>
      </c>
      <c r="C8" s="561" t="s">
        <v>551</v>
      </c>
      <c r="D8" s="561"/>
      <c r="E8" s="561"/>
      <c r="F8" s="561" t="s">
        <v>552</v>
      </c>
      <c r="G8" s="561"/>
      <c r="H8" s="561"/>
      <c r="I8" s="561" t="s">
        <v>520</v>
      </c>
      <c r="J8" s="561"/>
      <c r="K8" s="561"/>
      <c r="L8" s="538" t="s">
        <v>553</v>
      </c>
      <c r="M8" s="539"/>
      <c r="N8" s="540"/>
      <c r="O8" s="525" t="s">
        <v>554</v>
      </c>
      <c r="P8" s="525"/>
      <c r="Q8" s="525"/>
      <c r="R8" s="525" t="s">
        <v>555</v>
      </c>
      <c r="S8" s="525"/>
      <c r="T8" s="525"/>
      <c r="U8" s="525" t="s">
        <v>556</v>
      </c>
      <c r="V8" s="525"/>
      <c r="W8" s="525"/>
      <c r="X8" s="525" t="s">
        <v>38</v>
      </c>
      <c r="Y8" s="525"/>
      <c r="Z8" s="525"/>
      <c r="AA8" s="525" t="s">
        <v>557</v>
      </c>
      <c r="AB8" s="525"/>
      <c r="AC8" s="525"/>
      <c r="AD8" s="525" t="s">
        <v>558</v>
      </c>
      <c r="AE8" s="525"/>
      <c r="AF8" s="525"/>
      <c r="AG8" s="530" t="s">
        <v>5</v>
      </c>
      <c r="AH8" s="531"/>
      <c r="AI8" s="532"/>
      <c r="AJ8" s="529"/>
      <c r="AK8" s="529"/>
      <c r="AL8" s="529"/>
    </row>
    <row r="9" spans="1:38" s="251" customFormat="1" ht="24" customHeight="1" x14ac:dyDescent="0.3">
      <c r="A9" s="521"/>
      <c r="B9" s="523"/>
      <c r="C9" s="544" t="s">
        <v>331</v>
      </c>
      <c r="D9" s="545"/>
      <c r="E9" s="546"/>
      <c r="F9" s="544" t="s">
        <v>559</v>
      </c>
      <c r="G9" s="545"/>
      <c r="H9" s="546"/>
      <c r="I9" s="544" t="s">
        <v>330</v>
      </c>
      <c r="J9" s="545"/>
      <c r="K9" s="546"/>
      <c r="L9" s="538" t="s">
        <v>495</v>
      </c>
      <c r="M9" s="539"/>
      <c r="N9" s="540"/>
      <c r="O9" s="538" t="s">
        <v>333</v>
      </c>
      <c r="P9" s="539"/>
      <c r="Q9" s="540"/>
      <c r="R9" s="538" t="s">
        <v>342</v>
      </c>
      <c r="S9" s="539"/>
      <c r="T9" s="540"/>
      <c r="U9" s="538" t="s">
        <v>523</v>
      </c>
      <c r="V9" s="539"/>
      <c r="W9" s="540"/>
      <c r="X9" s="538" t="s">
        <v>334</v>
      </c>
      <c r="Y9" s="539"/>
      <c r="Z9" s="540"/>
      <c r="AA9" s="538" t="s">
        <v>339</v>
      </c>
      <c r="AB9" s="539"/>
      <c r="AC9" s="540"/>
      <c r="AD9" s="538" t="s">
        <v>495</v>
      </c>
      <c r="AE9" s="539"/>
      <c r="AF9" s="540"/>
      <c r="AG9" s="533"/>
      <c r="AH9" s="534"/>
      <c r="AI9" s="535"/>
      <c r="AJ9" s="529"/>
      <c r="AK9" s="529"/>
      <c r="AL9" s="529"/>
    </row>
    <row r="10" spans="1:38" s="251" customFormat="1" ht="57.6" customHeight="1" x14ac:dyDescent="0.3">
      <c r="A10" s="252"/>
      <c r="B10" s="252"/>
      <c r="C10" s="252" t="s">
        <v>6</v>
      </c>
      <c r="D10" s="252" t="s">
        <v>7</v>
      </c>
      <c r="E10" s="252" t="s">
        <v>8</v>
      </c>
      <c r="F10" s="252" t="s">
        <v>6</v>
      </c>
      <c r="G10" s="252" t="s">
        <v>7</v>
      </c>
      <c r="H10" s="252" t="s">
        <v>8</v>
      </c>
      <c r="I10" s="252" t="s">
        <v>6</v>
      </c>
      <c r="J10" s="252" t="s">
        <v>7</v>
      </c>
      <c r="K10" s="343" t="s">
        <v>8</v>
      </c>
      <c r="L10" s="252" t="s">
        <v>498</v>
      </c>
      <c r="M10" s="252" t="s">
        <v>43</v>
      </c>
      <c r="N10" s="252" t="s">
        <v>8</v>
      </c>
      <c r="O10" s="252" t="s">
        <v>6</v>
      </c>
      <c r="P10" s="252" t="s">
        <v>7</v>
      </c>
      <c r="Q10" s="252" t="s">
        <v>9</v>
      </c>
      <c r="R10" s="252" t="s">
        <v>6</v>
      </c>
      <c r="S10" s="252" t="s">
        <v>7</v>
      </c>
      <c r="T10" s="252" t="s">
        <v>9</v>
      </c>
      <c r="U10" s="252" t="s">
        <v>6</v>
      </c>
      <c r="V10" s="252" t="s">
        <v>7</v>
      </c>
      <c r="W10" s="252" t="s">
        <v>9</v>
      </c>
      <c r="X10" s="252" t="s">
        <v>6</v>
      </c>
      <c r="Y10" s="252" t="s">
        <v>7</v>
      </c>
      <c r="Z10" s="252" t="s">
        <v>9</v>
      </c>
      <c r="AA10" s="252" t="s">
        <v>6</v>
      </c>
      <c r="AB10" s="252" t="s">
        <v>7</v>
      </c>
      <c r="AC10" s="252" t="s">
        <v>9</v>
      </c>
      <c r="AD10" s="252" t="s">
        <v>6</v>
      </c>
      <c r="AE10" s="252" t="s">
        <v>7</v>
      </c>
      <c r="AF10" s="252" t="s">
        <v>9</v>
      </c>
      <c r="AG10" s="252" t="s">
        <v>6</v>
      </c>
      <c r="AH10" s="252" t="s">
        <v>7</v>
      </c>
      <c r="AI10" s="252" t="s">
        <v>9</v>
      </c>
    </row>
    <row r="11" spans="1:38" s="257" customFormat="1" ht="13.8" x14ac:dyDescent="0.25">
      <c r="A11" s="253">
        <v>1</v>
      </c>
      <c r="B11" s="103" t="s">
        <v>560</v>
      </c>
      <c r="C11" s="272">
        <v>20</v>
      </c>
      <c r="D11" s="276">
        <v>45</v>
      </c>
      <c r="E11" s="277">
        <v>85</v>
      </c>
      <c r="F11" s="306">
        <v>10</v>
      </c>
      <c r="G11" s="276">
        <v>15.7</v>
      </c>
      <c r="H11" s="277">
        <v>61</v>
      </c>
      <c r="I11" s="275">
        <v>25</v>
      </c>
      <c r="J11" s="276">
        <v>48</v>
      </c>
      <c r="K11" s="277">
        <v>88</v>
      </c>
      <c r="L11" s="295"/>
      <c r="M11" s="295"/>
      <c r="N11" s="277">
        <v>85</v>
      </c>
      <c r="O11" s="295">
        <v>19</v>
      </c>
      <c r="P11" s="276">
        <v>28</v>
      </c>
      <c r="Q11" s="277">
        <v>75</v>
      </c>
      <c r="R11" s="277">
        <v>0</v>
      </c>
      <c r="S11" s="308">
        <v>3.4</v>
      </c>
      <c r="T11" s="308">
        <v>48</v>
      </c>
      <c r="U11" s="277">
        <v>20.7</v>
      </c>
      <c r="V11" s="279">
        <v>34</v>
      </c>
      <c r="W11" s="277">
        <v>60</v>
      </c>
      <c r="X11" s="309">
        <v>13</v>
      </c>
      <c r="Y11" s="310">
        <v>33</v>
      </c>
      <c r="Z11" s="308">
        <v>52</v>
      </c>
      <c r="AA11" s="311">
        <v>5</v>
      </c>
      <c r="AB11" s="276">
        <v>10</v>
      </c>
      <c r="AC11" s="277">
        <v>32</v>
      </c>
      <c r="AD11" s="295">
        <v>24.5</v>
      </c>
      <c r="AE11" s="276">
        <v>50</v>
      </c>
      <c r="AF11" s="277">
        <v>68</v>
      </c>
      <c r="AG11" s="255">
        <f>ROUND((C11+F11+I11+O11+R11+U11+X11+AA11+AD11)/9,1)</f>
        <v>15.2</v>
      </c>
      <c r="AH11" s="255">
        <f>ROUND((D11+G11+J11+P11+S11+V11+Y11+AB11+AE11)/9,1)</f>
        <v>29.7</v>
      </c>
      <c r="AI11" s="255">
        <f>ROUND((E11+H11+K11+N11+Q11+T11+W11+Z11+AC11+AF11)/10,1)</f>
        <v>65.400000000000006</v>
      </c>
      <c r="AJ11" s="266"/>
    </row>
    <row r="12" spans="1:38" s="257" customFormat="1" ht="13.8" x14ac:dyDescent="0.25">
      <c r="A12" s="253">
        <f>A11+1</f>
        <v>2</v>
      </c>
      <c r="B12" s="103" t="s">
        <v>561</v>
      </c>
      <c r="C12" s="272">
        <v>20</v>
      </c>
      <c r="D12" s="276">
        <v>40</v>
      </c>
      <c r="E12" s="277">
        <v>95</v>
      </c>
      <c r="F12" s="312">
        <v>9.3000000000000007</v>
      </c>
      <c r="G12" s="276">
        <v>9.3000000000000007</v>
      </c>
      <c r="H12" s="301">
        <v>9.3000000000000007</v>
      </c>
      <c r="I12" s="275">
        <v>25</v>
      </c>
      <c r="J12" s="276">
        <v>46</v>
      </c>
      <c r="K12" s="277">
        <v>86</v>
      </c>
      <c r="L12" s="295"/>
      <c r="M12" s="295"/>
      <c r="N12" s="277">
        <v>65</v>
      </c>
      <c r="O12" s="295">
        <v>5</v>
      </c>
      <c r="P12" s="276">
        <v>5</v>
      </c>
      <c r="Q12" s="316">
        <v>7</v>
      </c>
      <c r="R12" s="277">
        <v>0</v>
      </c>
      <c r="S12" s="308">
        <v>0</v>
      </c>
      <c r="T12" s="308">
        <v>0</v>
      </c>
      <c r="U12" s="277">
        <v>5</v>
      </c>
      <c r="V12" s="279">
        <v>5</v>
      </c>
      <c r="W12" s="379">
        <v>5</v>
      </c>
      <c r="X12" s="309">
        <v>11</v>
      </c>
      <c r="Y12" s="310">
        <v>19</v>
      </c>
      <c r="Z12" s="308">
        <v>46</v>
      </c>
      <c r="AA12" s="311">
        <v>0</v>
      </c>
      <c r="AB12" s="276">
        <v>0</v>
      </c>
      <c r="AC12" s="277">
        <v>0</v>
      </c>
      <c r="AD12" s="295">
        <v>7</v>
      </c>
      <c r="AE12" s="276">
        <v>7</v>
      </c>
      <c r="AF12" s="277">
        <v>45</v>
      </c>
      <c r="AG12" s="255">
        <f t="shared" ref="AG12:AH32" si="0">ROUND((C12+F12+I12+O12+R12+U12+X12+AA12+AD12)/9,1)</f>
        <v>9.1</v>
      </c>
      <c r="AH12" s="255">
        <f t="shared" si="0"/>
        <v>14.6</v>
      </c>
      <c r="AI12" s="255">
        <f t="shared" ref="AI12:AI32" si="1">ROUND((E12+H12+K12+N12+Q12+T12+W12+Z12+AC12+AF12)/10,1)</f>
        <v>35.799999999999997</v>
      </c>
      <c r="AJ12" s="266"/>
    </row>
    <row r="13" spans="1:38" s="257" customFormat="1" ht="13.8" x14ac:dyDescent="0.25">
      <c r="A13" s="253">
        <f t="shared" ref="A13:A32" si="2">A12+1</f>
        <v>3</v>
      </c>
      <c r="B13" s="103" t="s">
        <v>562</v>
      </c>
      <c r="C13" s="272">
        <v>20</v>
      </c>
      <c r="D13" s="276">
        <v>45</v>
      </c>
      <c r="E13" s="277">
        <v>80</v>
      </c>
      <c r="F13" s="312">
        <v>6.1</v>
      </c>
      <c r="G13" s="276">
        <v>12.6</v>
      </c>
      <c r="H13" s="316">
        <v>37</v>
      </c>
      <c r="I13" s="275">
        <v>25</v>
      </c>
      <c r="J13" s="276">
        <v>47</v>
      </c>
      <c r="K13" s="277">
        <v>87</v>
      </c>
      <c r="L13" s="295"/>
      <c r="M13" s="295"/>
      <c r="N13" s="277">
        <v>85</v>
      </c>
      <c r="O13" s="313">
        <v>16</v>
      </c>
      <c r="P13" s="276">
        <v>17</v>
      </c>
      <c r="Q13" s="277">
        <v>60</v>
      </c>
      <c r="R13" s="277">
        <v>2</v>
      </c>
      <c r="S13" s="308">
        <v>4</v>
      </c>
      <c r="T13" s="308">
        <v>2</v>
      </c>
      <c r="U13" s="277">
        <v>15.6</v>
      </c>
      <c r="V13" s="279">
        <v>28</v>
      </c>
      <c r="W13" s="379">
        <v>45</v>
      </c>
      <c r="X13" s="309">
        <v>8</v>
      </c>
      <c r="Y13" s="310">
        <v>19</v>
      </c>
      <c r="Z13" s="308">
        <v>48</v>
      </c>
      <c r="AA13" s="311">
        <v>0</v>
      </c>
      <c r="AB13" s="276">
        <v>0</v>
      </c>
      <c r="AC13" s="277">
        <v>0</v>
      </c>
      <c r="AD13" s="295">
        <v>3</v>
      </c>
      <c r="AE13" s="276">
        <v>23</v>
      </c>
      <c r="AF13" s="277">
        <v>45</v>
      </c>
      <c r="AG13" s="255">
        <f t="shared" si="0"/>
        <v>10.6</v>
      </c>
      <c r="AH13" s="255">
        <f t="shared" si="0"/>
        <v>21.7</v>
      </c>
      <c r="AI13" s="255">
        <f t="shared" si="1"/>
        <v>48.9</v>
      </c>
      <c r="AJ13" s="266"/>
    </row>
    <row r="14" spans="1:38" s="257" customFormat="1" ht="13.8" x14ac:dyDescent="0.25">
      <c r="A14" s="253">
        <f t="shared" si="2"/>
        <v>4</v>
      </c>
      <c r="B14" s="103" t="s">
        <v>563</v>
      </c>
      <c r="C14" s="272">
        <v>20</v>
      </c>
      <c r="D14" s="276">
        <v>42</v>
      </c>
      <c r="E14" s="277">
        <v>75</v>
      </c>
      <c r="F14" s="312">
        <v>17.5</v>
      </c>
      <c r="G14" s="276">
        <v>17.8</v>
      </c>
      <c r="H14" s="277">
        <v>67</v>
      </c>
      <c r="I14" s="275">
        <v>25</v>
      </c>
      <c r="J14" s="276">
        <v>46</v>
      </c>
      <c r="K14" s="277">
        <v>86</v>
      </c>
      <c r="L14" s="295"/>
      <c r="M14" s="295"/>
      <c r="N14" s="277">
        <v>85</v>
      </c>
      <c r="O14" s="313">
        <v>11</v>
      </c>
      <c r="P14" s="276">
        <v>12</v>
      </c>
      <c r="Q14" s="277">
        <v>60</v>
      </c>
      <c r="R14" s="277">
        <v>2.5</v>
      </c>
      <c r="S14" s="308">
        <v>2.5</v>
      </c>
      <c r="T14" s="308">
        <v>2.5</v>
      </c>
      <c r="U14" s="277">
        <v>21</v>
      </c>
      <c r="V14" s="279">
        <v>32</v>
      </c>
      <c r="W14" s="379">
        <v>50</v>
      </c>
      <c r="X14" s="309">
        <v>19</v>
      </c>
      <c r="Y14" s="310">
        <v>39</v>
      </c>
      <c r="Z14" s="308">
        <v>57</v>
      </c>
      <c r="AA14" s="311">
        <v>0</v>
      </c>
      <c r="AB14" s="276">
        <v>0</v>
      </c>
      <c r="AC14" s="277">
        <v>0</v>
      </c>
      <c r="AD14" s="295">
        <v>14.5</v>
      </c>
      <c r="AE14" s="276">
        <v>38.5</v>
      </c>
      <c r="AF14" s="277">
        <v>49.5</v>
      </c>
      <c r="AG14" s="255">
        <f t="shared" si="0"/>
        <v>14.5</v>
      </c>
      <c r="AH14" s="255">
        <f t="shared" si="0"/>
        <v>25.5</v>
      </c>
      <c r="AI14" s="255">
        <f t="shared" si="1"/>
        <v>53.2</v>
      </c>
      <c r="AJ14" s="266"/>
    </row>
    <row r="15" spans="1:38" s="257" customFormat="1" ht="13.8" x14ac:dyDescent="0.25">
      <c r="A15" s="253">
        <f t="shared" si="2"/>
        <v>5</v>
      </c>
      <c r="B15" s="103" t="s">
        <v>564</v>
      </c>
      <c r="C15" s="272">
        <v>20</v>
      </c>
      <c r="D15" s="276">
        <v>42</v>
      </c>
      <c r="E15" s="277">
        <v>80</v>
      </c>
      <c r="F15" s="312">
        <v>17.5</v>
      </c>
      <c r="G15" s="276">
        <v>35.1</v>
      </c>
      <c r="H15" s="277">
        <v>75</v>
      </c>
      <c r="I15" s="275">
        <v>25</v>
      </c>
      <c r="J15" s="276">
        <v>48</v>
      </c>
      <c r="K15" s="277">
        <v>88</v>
      </c>
      <c r="L15" s="295"/>
      <c r="M15" s="295"/>
      <c r="N15" s="277">
        <v>85</v>
      </c>
      <c r="O15" s="313">
        <v>16</v>
      </c>
      <c r="P15" s="276">
        <v>25</v>
      </c>
      <c r="Q15" s="277">
        <v>65</v>
      </c>
      <c r="R15" s="277">
        <v>14</v>
      </c>
      <c r="S15" s="308">
        <v>14</v>
      </c>
      <c r="T15" s="308">
        <v>55</v>
      </c>
      <c r="U15" s="277">
        <v>19</v>
      </c>
      <c r="V15" s="279">
        <v>37</v>
      </c>
      <c r="W15" s="379">
        <v>65</v>
      </c>
      <c r="X15" s="309">
        <v>24</v>
      </c>
      <c r="Y15" s="310">
        <v>48</v>
      </c>
      <c r="Z15" s="308">
        <v>68</v>
      </c>
      <c r="AA15" s="311">
        <v>18.399999999999999</v>
      </c>
      <c r="AB15" s="276">
        <v>27</v>
      </c>
      <c r="AC15" s="277">
        <v>39.799999999999997</v>
      </c>
      <c r="AD15" s="295">
        <v>15</v>
      </c>
      <c r="AE15" s="276">
        <v>44</v>
      </c>
      <c r="AF15" s="277">
        <v>57</v>
      </c>
      <c r="AG15" s="255">
        <f t="shared" si="0"/>
        <v>18.8</v>
      </c>
      <c r="AH15" s="255">
        <f t="shared" si="0"/>
        <v>35.6</v>
      </c>
      <c r="AI15" s="255">
        <f t="shared" si="1"/>
        <v>67.8</v>
      </c>
      <c r="AJ15" s="266"/>
    </row>
    <row r="16" spans="1:38" s="257" customFormat="1" ht="13.8" x14ac:dyDescent="0.25">
      <c r="A16" s="253">
        <f t="shared" si="2"/>
        <v>6</v>
      </c>
      <c r="B16" s="314" t="s">
        <v>565</v>
      </c>
      <c r="C16" s="272">
        <v>20</v>
      </c>
      <c r="D16" s="276">
        <v>40</v>
      </c>
      <c r="E16" s="277">
        <v>75</v>
      </c>
      <c r="F16" s="312">
        <v>3.9</v>
      </c>
      <c r="G16" s="276">
        <v>3.9</v>
      </c>
      <c r="H16" s="316">
        <v>4</v>
      </c>
      <c r="I16" s="275">
        <v>25</v>
      </c>
      <c r="J16" s="276">
        <v>46</v>
      </c>
      <c r="K16" s="277">
        <v>86</v>
      </c>
      <c r="L16" s="295"/>
      <c r="M16" s="295"/>
      <c r="N16" s="277">
        <v>55</v>
      </c>
      <c r="O16" s="295">
        <v>2</v>
      </c>
      <c r="P16" s="276">
        <v>2</v>
      </c>
      <c r="Q16" s="316">
        <v>3</v>
      </c>
      <c r="R16" s="277">
        <v>0</v>
      </c>
      <c r="S16" s="308">
        <v>0</v>
      </c>
      <c r="T16" s="308">
        <v>0</v>
      </c>
      <c r="U16" s="277">
        <v>3</v>
      </c>
      <c r="V16" s="279">
        <v>3</v>
      </c>
      <c r="W16" s="379">
        <v>3</v>
      </c>
      <c r="X16" s="309">
        <v>4</v>
      </c>
      <c r="Y16" s="310">
        <v>14</v>
      </c>
      <c r="Z16" s="308">
        <v>24</v>
      </c>
      <c r="AA16" s="311">
        <v>0</v>
      </c>
      <c r="AB16" s="276">
        <v>0</v>
      </c>
      <c r="AC16" s="277">
        <v>0</v>
      </c>
      <c r="AD16" s="295">
        <v>0</v>
      </c>
      <c r="AE16" s="276">
        <v>0</v>
      </c>
      <c r="AF16" s="277">
        <v>0</v>
      </c>
      <c r="AG16" s="255">
        <f t="shared" si="0"/>
        <v>6.4</v>
      </c>
      <c r="AH16" s="255">
        <f t="shared" si="0"/>
        <v>12.1</v>
      </c>
      <c r="AI16" s="255">
        <f t="shared" si="1"/>
        <v>25</v>
      </c>
      <c r="AJ16" s="266"/>
    </row>
    <row r="17" spans="1:36" s="257" customFormat="1" ht="13.8" x14ac:dyDescent="0.25">
      <c r="A17" s="253">
        <f t="shared" si="2"/>
        <v>7</v>
      </c>
      <c r="B17" s="103" t="s">
        <v>566</v>
      </c>
      <c r="C17" s="272">
        <v>20</v>
      </c>
      <c r="D17" s="276">
        <v>41</v>
      </c>
      <c r="E17" s="277">
        <v>85</v>
      </c>
      <c r="F17" s="312">
        <v>21.8</v>
      </c>
      <c r="G17" s="276">
        <v>42.2</v>
      </c>
      <c r="H17" s="277">
        <v>78</v>
      </c>
      <c r="I17" s="275">
        <v>25</v>
      </c>
      <c r="J17" s="276">
        <v>47</v>
      </c>
      <c r="K17" s="277">
        <v>87</v>
      </c>
      <c r="L17" s="295"/>
      <c r="M17" s="295"/>
      <c r="N17" s="277">
        <v>85</v>
      </c>
      <c r="O17" s="295">
        <v>22</v>
      </c>
      <c r="P17" s="276">
        <v>42</v>
      </c>
      <c r="Q17" s="277">
        <v>85</v>
      </c>
      <c r="R17" s="277">
        <v>16.5</v>
      </c>
      <c r="S17" s="308">
        <v>27.3</v>
      </c>
      <c r="T17" s="308">
        <v>65</v>
      </c>
      <c r="U17" s="277">
        <v>21.5</v>
      </c>
      <c r="V17" s="279">
        <v>43</v>
      </c>
      <c r="W17" s="379">
        <v>53</v>
      </c>
      <c r="X17" s="309">
        <v>23</v>
      </c>
      <c r="Y17" s="315">
        <v>40</v>
      </c>
      <c r="Z17" s="308">
        <v>60</v>
      </c>
      <c r="AA17" s="311">
        <v>25</v>
      </c>
      <c r="AB17" s="276">
        <v>46.7</v>
      </c>
      <c r="AC17" s="277">
        <v>65.400000000000006</v>
      </c>
      <c r="AD17" s="295">
        <v>21</v>
      </c>
      <c r="AE17" s="276">
        <v>50</v>
      </c>
      <c r="AF17" s="277">
        <v>70</v>
      </c>
      <c r="AG17" s="255">
        <f t="shared" si="0"/>
        <v>21.8</v>
      </c>
      <c r="AH17" s="255">
        <f t="shared" si="0"/>
        <v>42.1</v>
      </c>
      <c r="AI17" s="255">
        <f t="shared" si="1"/>
        <v>73.3</v>
      </c>
      <c r="AJ17" s="266"/>
    </row>
    <row r="18" spans="1:36" s="257" customFormat="1" ht="13.8" x14ac:dyDescent="0.25">
      <c r="A18" s="253">
        <f t="shared" si="2"/>
        <v>8</v>
      </c>
      <c r="B18" s="103" t="s">
        <v>567</v>
      </c>
      <c r="C18" s="272">
        <v>20</v>
      </c>
      <c r="D18" s="276">
        <v>45</v>
      </c>
      <c r="E18" s="277">
        <v>100</v>
      </c>
      <c r="F18" s="312">
        <v>17.399999999999999</v>
      </c>
      <c r="G18" s="276">
        <v>36.700000000000003</v>
      </c>
      <c r="H18" s="277">
        <v>84</v>
      </c>
      <c r="I18" s="275">
        <v>25</v>
      </c>
      <c r="J18" s="276">
        <v>46</v>
      </c>
      <c r="K18" s="277">
        <v>86</v>
      </c>
      <c r="L18" s="295"/>
      <c r="M18" s="295"/>
      <c r="N18" s="277">
        <v>65</v>
      </c>
      <c r="O18" s="313">
        <v>23</v>
      </c>
      <c r="P18" s="276">
        <v>43</v>
      </c>
      <c r="Q18" s="277">
        <v>95</v>
      </c>
      <c r="R18" s="277">
        <v>10</v>
      </c>
      <c r="S18" s="308">
        <v>28.5</v>
      </c>
      <c r="T18" s="308">
        <v>70</v>
      </c>
      <c r="U18" s="277">
        <v>22.5</v>
      </c>
      <c r="V18" s="279">
        <v>44</v>
      </c>
      <c r="W18" s="379">
        <v>70</v>
      </c>
      <c r="X18" s="309">
        <v>24</v>
      </c>
      <c r="Y18" s="310">
        <v>48</v>
      </c>
      <c r="Z18" s="308">
        <v>68</v>
      </c>
      <c r="AA18" s="311">
        <v>5</v>
      </c>
      <c r="AB18" s="276">
        <v>20.399999999999999</v>
      </c>
      <c r="AC18" s="277">
        <v>69.8</v>
      </c>
      <c r="AD18" s="295">
        <v>21</v>
      </c>
      <c r="AE18" s="276">
        <v>50</v>
      </c>
      <c r="AF18" s="277">
        <v>70</v>
      </c>
      <c r="AG18" s="255">
        <f t="shared" si="0"/>
        <v>18.7</v>
      </c>
      <c r="AH18" s="255">
        <f t="shared" si="0"/>
        <v>40.200000000000003</v>
      </c>
      <c r="AI18" s="255">
        <f t="shared" si="1"/>
        <v>77.8</v>
      </c>
      <c r="AJ18" s="266"/>
    </row>
    <row r="19" spans="1:36" s="257" customFormat="1" ht="13.8" x14ac:dyDescent="0.25">
      <c r="A19" s="253">
        <f t="shared" si="2"/>
        <v>9</v>
      </c>
      <c r="B19" s="103" t="s">
        <v>568</v>
      </c>
      <c r="C19" s="272">
        <v>20</v>
      </c>
      <c r="D19" s="276">
        <v>45</v>
      </c>
      <c r="E19" s="277">
        <v>85</v>
      </c>
      <c r="F19" s="312">
        <v>20.6</v>
      </c>
      <c r="G19" s="276">
        <v>38.700000000000003</v>
      </c>
      <c r="H19" s="277">
        <v>78</v>
      </c>
      <c r="I19" s="275">
        <v>25</v>
      </c>
      <c r="J19" s="276">
        <v>48</v>
      </c>
      <c r="K19" s="277">
        <v>88</v>
      </c>
      <c r="L19" s="295"/>
      <c r="M19" s="295"/>
      <c r="N19" s="277">
        <v>85</v>
      </c>
      <c r="O19" s="313">
        <v>18</v>
      </c>
      <c r="P19" s="276">
        <v>33</v>
      </c>
      <c r="Q19" s="277">
        <v>75</v>
      </c>
      <c r="R19" s="277">
        <v>12</v>
      </c>
      <c r="S19" s="308">
        <v>28.9</v>
      </c>
      <c r="T19" s="308">
        <v>64</v>
      </c>
      <c r="U19" s="277">
        <v>17</v>
      </c>
      <c r="V19" s="279">
        <v>32</v>
      </c>
      <c r="W19" s="379">
        <v>63</v>
      </c>
      <c r="X19" s="309">
        <v>15</v>
      </c>
      <c r="Y19" s="310">
        <v>37</v>
      </c>
      <c r="Z19" s="308">
        <v>58</v>
      </c>
      <c r="AA19" s="311">
        <v>10</v>
      </c>
      <c r="AB19" s="276">
        <v>26.5</v>
      </c>
      <c r="AC19" s="277">
        <v>50.8</v>
      </c>
      <c r="AD19" s="295">
        <v>10.5</v>
      </c>
      <c r="AE19" s="276">
        <v>45.5</v>
      </c>
      <c r="AF19" s="277">
        <v>59.5</v>
      </c>
      <c r="AG19" s="255">
        <f t="shared" si="0"/>
        <v>16.5</v>
      </c>
      <c r="AH19" s="255">
        <f t="shared" si="0"/>
        <v>37.200000000000003</v>
      </c>
      <c r="AI19" s="255">
        <f t="shared" si="1"/>
        <v>70.599999999999994</v>
      </c>
      <c r="AJ19" s="266"/>
    </row>
    <row r="20" spans="1:36" s="257" customFormat="1" ht="13.8" x14ac:dyDescent="0.25">
      <c r="A20" s="253">
        <f t="shared" si="2"/>
        <v>10</v>
      </c>
      <c r="B20" s="103" t="s">
        <v>569</v>
      </c>
      <c r="C20" s="272">
        <v>20</v>
      </c>
      <c r="D20" s="276">
        <v>45</v>
      </c>
      <c r="E20" s="277">
        <v>85</v>
      </c>
      <c r="F20" s="312">
        <v>7.1</v>
      </c>
      <c r="G20" s="276">
        <v>7.1</v>
      </c>
      <c r="H20" s="301">
        <v>7.1</v>
      </c>
      <c r="I20" s="275">
        <v>25</v>
      </c>
      <c r="J20" s="276">
        <v>46</v>
      </c>
      <c r="K20" s="277">
        <v>86</v>
      </c>
      <c r="L20" s="295"/>
      <c r="M20" s="295"/>
      <c r="N20" s="277">
        <v>85</v>
      </c>
      <c r="O20" s="295">
        <v>13</v>
      </c>
      <c r="P20" s="276">
        <v>15</v>
      </c>
      <c r="Q20" s="316">
        <v>20</v>
      </c>
      <c r="R20" s="277">
        <v>0</v>
      </c>
      <c r="S20" s="308">
        <v>6</v>
      </c>
      <c r="T20" s="308">
        <v>39</v>
      </c>
      <c r="U20" s="277">
        <v>9</v>
      </c>
      <c r="V20" s="279">
        <v>9</v>
      </c>
      <c r="W20" s="379">
        <v>45</v>
      </c>
      <c r="X20" s="309">
        <v>9</v>
      </c>
      <c r="Y20" s="310">
        <v>22</v>
      </c>
      <c r="Z20" s="308">
        <v>45</v>
      </c>
      <c r="AA20" s="311">
        <v>5</v>
      </c>
      <c r="AB20" s="276">
        <v>5</v>
      </c>
      <c r="AC20" s="277">
        <v>5</v>
      </c>
      <c r="AD20" s="295">
        <v>2</v>
      </c>
      <c r="AE20" s="276">
        <v>17.5</v>
      </c>
      <c r="AF20" s="277">
        <v>45</v>
      </c>
      <c r="AG20" s="255">
        <f t="shared" si="0"/>
        <v>10</v>
      </c>
      <c r="AH20" s="255">
        <f t="shared" si="0"/>
        <v>19.2</v>
      </c>
      <c r="AI20" s="255">
        <f t="shared" si="1"/>
        <v>46.2</v>
      </c>
      <c r="AJ20" s="266"/>
    </row>
    <row r="21" spans="1:36" s="257" customFormat="1" ht="13.8" x14ac:dyDescent="0.25">
      <c r="A21" s="253">
        <f t="shared" si="2"/>
        <v>11</v>
      </c>
      <c r="B21" s="103" t="s">
        <v>570</v>
      </c>
      <c r="C21" s="272">
        <v>20</v>
      </c>
      <c r="D21" s="276">
        <v>43</v>
      </c>
      <c r="E21" s="277">
        <v>85</v>
      </c>
      <c r="F21" s="312">
        <v>22.8</v>
      </c>
      <c r="G21" s="276">
        <v>44</v>
      </c>
      <c r="H21" s="277">
        <v>83</v>
      </c>
      <c r="I21" s="275">
        <v>25</v>
      </c>
      <c r="J21" s="276">
        <v>47</v>
      </c>
      <c r="K21" s="277">
        <v>87</v>
      </c>
      <c r="L21" s="295"/>
      <c r="M21" s="295"/>
      <c r="N21" s="277">
        <v>85</v>
      </c>
      <c r="O21" s="313">
        <v>23</v>
      </c>
      <c r="P21" s="276">
        <v>39</v>
      </c>
      <c r="Q21" s="277">
        <v>86</v>
      </c>
      <c r="R21" s="277">
        <v>0</v>
      </c>
      <c r="S21" s="308">
        <v>0</v>
      </c>
      <c r="T21" s="308">
        <v>45</v>
      </c>
      <c r="U21" s="277">
        <v>19.3</v>
      </c>
      <c r="V21" s="279">
        <v>32</v>
      </c>
      <c r="W21" s="379">
        <v>52</v>
      </c>
      <c r="X21" s="309">
        <v>21</v>
      </c>
      <c r="Y21" s="310">
        <v>36</v>
      </c>
      <c r="Z21" s="308">
        <v>47</v>
      </c>
      <c r="AA21" s="311">
        <v>18.399999999999999</v>
      </c>
      <c r="AB21" s="276">
        <v>28.1</v>
      </c>
      <c r="AC21" s="277">
        <v>44</v>
      </c>
      <c r="AD21" s="295">
        <v>19.5</v>
      </c>
      <c r="AE21" s="276">
        <v>36.5</v>
      </c>
      <c r="AF21" s="277">
        <v>45</v>
      </c>
      <c r="AG21" s="255">
        <f t="shared" si="0"/>
        <v>18.8</v>
      </c>
      <c r="AH21" s="255">
        <f t="shared" si="0"/>
        <v>34</v>
      </c>
      <c r="AI21" s="255">
        <f t="shared" si="1"/>
        <v>65.900000000000006</v>
      </c>
      <c r="AJ21" s="266"/>
    </row>
    <row r="22" spans="1:36" s="257" customFormat="1" ht="13.8" x14ac:dyDescent="0.25">
      <c r="A22" s="253">
        <f t="shared" si="2"/>
        <v>12</v>
      </c>
      <c r="B22" s="103" t="s">
        <v>571</v>
      </c>
      <c r="C22" s="272">
        <v>20</v>
      </c>
      <c r="D22" s="276">
        <v>43</v>
      </c>
      <c r="E22" s="277">
        <v>75</v>
      </c>
      <c r="F22" s="306">
        <v>0</v>
      </c>
      <c r="G22" s="276">
        <v>0</v>
      </c>
      <c r="H22" s="316">
        <v>0</v>
      </c>
      <c r="I22" s="275">
        <v>25</v>
      </c>
      <c r="J22" s="276">
        <v>46</v>
      </c>
      <c r="K22" s="277">
        <v>86</v>
      </c>
      <c r="L22" s="295"/>
      <c r="M22" s="295"/>
      <c r="N22" s="316">
        <v>0</v>
      </c>
      <c r="O22" s="295">
        <v>0</v>
      </c>
      <c r="P22" s="276">
        <v>0</v>
      </c>
      <c r="Q22" s="316">
        <v>0</v>
      </c>
      <c r="R22" s="277">
        <v>0</v>
      </c>
      <c r="S22" s="308">
        <v>0</v>
      </c>
      <c r="T22" s="308">
        <v>0</v>
      </c>
      <c r="U22" s="277">
        <v>0</v>
      </c>
      <c r="V22" s="279">
        <v>0</v>
      </c>
      <c r="W22" s="379">
        <v>0</v>
      </c>
      <c r="X22" s="309">
        <v>2</v>
      </c>
      <c r="Y22" s="310">
        <v>9</v>
      </c>
      <c r="Z22" s="308">
        <v>9</v>
      </c>
      <c r="AA22" s="311">
        <v>0</v>
      </c>
      <c r="AB22" s="276">
        <v>0</v>
      </c>
      <c r="AC22" s="277">
        <v>0</v>
      </c>
      <c r="AD22" s="295">
        <v>0</v>
      </c>
      <c r="AE22" s="276">
        <v>0</v>
      </c>
      <c r="AF22" s="277">
        <v>0</v>
      </c>
      <c r="AG22" s="255">
        <f t="shared" si="0"/>
        <v>5.2</v>
      </c>
      <c r="AH22" s="255">
        <f t="shared" si="0"/>
        <v>10.9</v>
      </c>
      <c r="AI22" s="255">
        <f t="shared" si="1"/>
        <v>17</v>
      </c>
      <c r="AJ22" s="266"/>
    </row>
    <row r="23" spans="1:36" s="257" customFormat="1" ht="13.8" x14ac:dyDescent="0.25">
      <c r="A23" s="253">
        <f t="shared" si="2"/>
        <v>13</v>
      </c>
      <c r="B23" s="103" t="s">
        <v>572</v>
      </c>
      <c r="C23" s="272">
        <v>20</v>
      </c>
      <c r="D23" s="276">
        <v>43</v>
      </c>
      <c r="E23" s="277">
        <v>75</v>
      </c>
      <c r="F23" s="306">
        <v>0</v>
      </c>
      <c r="G23" s="276">
        <v>0</v>
      </c>
      <c r="H23" s="316">
        <v>0</v>
      </c>
      <c r="I23" s="275">
        <v>25</v>
      </c>
      <c r="J23" s="276">
        <v>48</v>
      </c>
      <c r="K23" s="277">
        <v>88</v>
      </c>
      <c r="L23" s="295"/>
      <c r="M23" s="295"/>
      <c r="N23" s="316">
        <v>0</v>
      </c>
      <c r="O23" s="295">
        <v>0</v>
      </c>
      <c r="P23" s="276">
        <v>0</v>
      </c>
      <c r="Q23" s="316">
        <v>0</v>
      </c>
      <c r="R23" s="277">
        <v>0</v>
      </c>
      <c r="S23" s="308">
        <v>0</v>
      </c>
      <c r="T23" s="308">
        <v>0</v>
      </c>
      <c r="U23" s="277">
        <v>0</v>
      </c>
      <c r="V23" s="279">
        <v>0</v>
      </c>
      <c r="W23" s="379">
        <v>0</v>
      </c>
      <c r="X23" s="309">
        <v>2</v>
      </c>
      <c r="Y23" s="310">
        <v>7</v>
      </c>
      <c r="Z23" s="308">
        <v>7</v>
      </c>
      <c r="AA23" s="311">
        <v>0</v>
      </c>
      <c r="AB23" s="276">
        <v>0</v>
      </c>
      <c r="AC23" s="277">
        <v>0</v>
      </c>
      <c r="AD23" s="295">
        <v>0</v>
      </c>
      <c r="AE23" s="276">
        <v>0</v>
      </c>
      <c r="AF23" s="277">
        <v>0</v>
      </c>
      <c r="AG23" s="255">
        <f t="shared" si="0"/>
        <v>5.2</v>
      </c>
      <c r="AH23" s="255">
        <f t="shared" si="0"/>
        <v>10.9</v>
      </c>
      <c r="AI23" s="255">
        <f t="shared" si="1"/>
        <v>17</v>
      </c>
      <c r="AJ23" s="266"/>
    </row>
    <row r="24" spans="1:36" s="257" customFormat="1" ht="13.8" x14ac:dyDescent="0.25">
      <c r="A24" s="253">
        <f t="shared" si="2"/>
        <v>14</v>
      </c>
      <c r="B24" s="103" t="s">
        <v>573</v>
      </c>
      <c r="C24" s="272">
        <v>20</v>
      </c>
      <c r="D24" s="276">
        <v>45</v>
      </c>
      <c r="E24" s="277">
        <v>85</v>
      </c>
      <c r="F24" s="312">
        <v>21.8</v>
      </c>
      <c r="G24" s="276">
        <v>38.4</v>
      </c>
      <c r="H24" s="277">
        <v>82</v>
      </c>
      <c r="I24" s="275">
        <v>25</v>
      </c>
      <c r="J24" s="276">
        <v>46</v>
      </c>
      <c r="K24" s="277">
        <v>86</v>
      </c>
      <c r="L24" s="295"/>
      <c r="M24" s="295"/>
      <c r="N24" s="277">
        <v>85</v>
      </c>
      <c r="O24" s="295">
        <v>22</v>
      </c>
      <c r="P24" s="276">
        <v>41</v>
      </c>
      <c r="Q24" s="277">
        <v>95</v>
      </c>
      <c r="R24" s="277">
        <v>15</v>
      </c>
      <c r="S24" s="308">
        <v>37.799999999999997</v>
      </c>
      <c r="T24" s="308">
        <v>62</v>
      </c>
      <c r="U24" s="277">
        <v>21.7</v>
      </c>
      <c r="V24" s="279">
        <v>37</v>
      </c>
      <c r="W24" s="379">
        <v>68</v>
      </c>
      <c r="X24" s="309">
        <v>24</v>
      </c>
      <c r="Y24" s="310">
        <v>47</v>
      </c>
      <c r="Z24" s="308">
        <v>61</v>
      </c>
      <c r="AA24" s="311">
        <v>25</v>
      </c>
      <c r="AB24" s="276">
        <v>45.6</v>
      </c>
      <c r="AC24" s="277">
        <v>65</v>
      </c>
      <c r="AD24" s="295">
        <v>19.5</v>
      </c>
      <c r="AE24" s="276">
        <v>50</v>
      </c>
      <c r="AF24" s="277">
        <v>66.5</v>
      </c>
      <c r="AG24" s="255">
        <f t="shared" si="0"/>
        <v>21.6</v>
      </c>
      <c r="AH24" s="255">
        <f t="shared" si="0"/>
        <v>43.1</v>
      </c>
      <c r="AI24" s="255">
        <f t="shared" si="1"/>
        <v>75.599999999999994</v>
      </c>
      <c r="AJ24" s="266"/>
    </row>
    <row r="25" spans="1:36" s="257" customFormat="1" ht="13.8" x14ac:dyDescent="0.25">
      <c r="A25" s="253">
        <f t="shared" si="2"/>
        <v>15</v>
      </c>
      <c r="B25" s="103" t="s">
        <v>574</v>
      </c>
      <c r="C25" s="272">
        <v>20</v>
      </c>
      <c r="D25" s="276">
        <v>44</v>
      </c>
      <c r="E25" s="277">
        <v>85</v>
      </c>
      <c r="F25" s="312">
        <v>7.6</v>
      </c>
      <c r="G25" s="276">
        <v>8.6999999999999993</v>
      </c>
      <c r="H25" s="316">
        <v>23</v>
      </c>
      <c r="I25" s="275">
        <v>25</v>
      </c>
      <c r="J25" s="276">
        <v>47</v>
      </c>
      <c r="K25" s="277">
        <v>87</v>
      </c>
      <c r="L25" s="295"/>
      <c r="M25" s="295"/>
      <c r="N25" s="277">
        <v>65</v>
      </c>
      <c r="O25" s="295">
        <v>20</v>
      </c>
      <c r="P25" s="276">
        <v>25</v>
      </c>
      <c r="Q25" s="277">
        <v>60</v>
      </c>
      <c r="R25" s="277">
        <v>2.5</v>
      </c>
      <c r="S25" s="308">
        <v>18.2</v>
      </c>
      <c r="T25" s="308">
        <v>11</v>
      </c>
      <c r="U25" s="277">
        <v>15.2</v>
      </c>
      <c r="V25" s="279">
        <v>21</v>
      </c>
      <c r="W25" s="379">
        <v>45</v>
      </c>
      <c r="X25" s="309">
        <v>11</v>
      </c>
      <c r="Y25" s="310">
        <v>20</v>
      </c>
      <c r="Z25" s="308">
        <v>45</v>
      </c>
      <c r="AA25" s="311">
        <v>0</v>
      </c>
      <c r="AB25" s="276">
        <v>0</v>
      </c>
      <c r="AC25" s="277">
        <v>0</v>
      </c>
      <c r="AD25" s="295">
        <v>14</v>
      </c>
      <c r="AE25" s="276">
        <v>42</v>
      </c>
      <c r="AF25" s="277">
        <v>45.5</v>
      </c>
      <c r="AG25" s="255">
        <f t="shared" si="0"/>
        <v>12.8</v>
      </c>
      <c r="AH25" s="255">
        <f t="shared" si="0"/>
        <v>25.1</v>
      </c>
      <c r="AI25" s="255">
        <f t="shared" si="1"/>
        <v>46.7</v>
      </c>
      <c r="AJ25" s="266"/>
    </row>
    <row r="26" spans="1:36" s="257" customFormat="1" ht="13.8" x14ac:dyDescent="0.25">
      <c r="A26" s="253">
        <f t="shared" si="2"/>
        <v>16</v>
      </c>
      <c r="B26" s="103" t="s">
        <v>575</v>
      </c>
      <c r="C26" s="272">
        <v>20</v>
      </c>
      <c r="D26" s="276">
        <v>45</v>
      </c>
      <c r="E26" s="277">
        <v>85</v>
      </c>
      <c r="F26" s="312">
        <v>22.5</v>
      </c>
      <c r="G26" s="276">
        <v>34.5</v>
      </c>
      <c r="H26" s="277">
        <v>63</v>
      </c>
      <c r="I26" s="275">
        <v>25</v>
      </c>
      <c r="J26" s="276">
        <v>46</v>
      </c>
      <c r="K26" s="277">
        <v>86</v>
      </c>
      <c r="L26" s="295"/>
      <c r="M26" s="295"/>
      <c r="N26" s="277">
        <v>65</v>
      </c>
      <c r="O26" s="295">
        <v>23</v>
      </c>
      <c r="P26" s="276">
        <v>32</v>
      </c>
      <c r="Q26" s="277">
        <v>95</v>
      </c>
      <c r="R26" s="277">
        <v>15</v>
      </c>
      <c r="S26" s="308">
        <v>20.5</v>
      </c>
      <c r="T26" s="308">
        <v>70</v>
      </c>
      <c r="U26" s="277">
        <v>22.4</v>
      </c>
      <c r="V26" s="279">
        <v>43</v>
      </c>
      <c r="W26" s="379">
        <v>68</v>
      </c>
      <c r="X26" s="309">
        <v>25</v>
      </c>
      <c r="Y26" s="310">
        <v>49</v>
      </c>
      <c r="Z26" s="308">
        <v>69</v>
      </c>
      <c r="AA26" s="311">
        <v>18.3</v>
      </c>
      <c r="AB26" s="276">
        <v>28.9</v>
      </c>
      <c r="AC26" s="277">
        <v>58.7</v>
      </c>
      <c r="AD26" s="295">
        <v>25</v>
      </c>
      <c r="AE26" s="276">
        <v>50</v>
      </c>
      <c r="AF26" s="277">
        <v>68</v>
      </c>
      <c r="AG26" s="255">
        <f t="shared" si="0"/>
        <v>21.8</v>
      </c>
      <c r="AH26" s="255">
        <f t="shared" si="0"/>
        <v>38.799999999999997</v>
      </c>
      <c r="AI26" s="255">
        <f t="shared" si="1"/>
        <v>72.8</v>
      </c>
      <c r="AJ26" s="266"/>
    </row>
    <row r="27" spans="1:36" s="257" customFormat="1" ht="13.8" x14ac:dyDescent="0.25">
      <c r="A27" s="253">
        <f t="shared" si="2"/>
        <v>17</v>
      </c>
      <c r="B27" s="103" t="s">
        <v>576</v>
      </c>
      <c r="C27" s="272">
        <v>20</v>
      </c>
      <c r="D27" s="276">
        <v>43</v>
      </c>
      <c r="E27" s="277">
        <v>100</v>
      </c>
      <c r="F27" s="306">
        <v>12</v>
      </c>
      <c r="G27" s="276">
        <v>18.5</v>
      </c>
      <c r="H27" s="316">
        <v>45</v>
      </c>
      <c r="I27" s="275">
        <v>25</v>
      </c>
      <c r="J27" s="276">
        <v>47</v>
      </c>
      <c r="K27" s="277">
        <v>87</v>
      </c>
      <c r="L27" s="295"/>
      <c r="M27" s="295"/>
      <c r="N27" s="277">
        <v>65</v>
      </c>
      <c r="O27" s="313">
        <v>11</v>
      </c>
      <c r="P27" s="276">
        <v>11</v>
      </c>
      <c r="Q27" s="316">
        <v>14</v>
      </c>
      <c r="R27" s="277">
        <v>3.5</v>
      </c>
      <c r="S27" s="308">
        <v>3.5</v>
      </c>
      <c r="T27" s="308">
        <v>3.5</v>
      </c>
      <c r="U27" s="277">
        <v>11.6</v>
      </c>
      <c r="V27" s="279">
        <v>23</v>
      </c>
      <c r="W27" s="379">
        <v>45</v>
      </c>
      <c r="X27" s="309">
        <v>9</v>
      </c>
      <c r="Y27" s="310">
        <v>21</v>
      </c>
      <c r="Z27" s="308">
        <v>48</v>
      </c>
      <c r="AA27" s="311">
        <v>0</v>
      </c>
      <c r="AB27" s="276">
        <v>0</v>
      </c>
      <c r="AC27" s="277">
        <v>0</v>
      </c>
      <c r="AD27" s="295">
        <v>4</v>
      </c>
      <c r="AE27" s="276">
        <v>22.5</v>
      </c>
      <c r="AF27" s="277">
        <v>45</v>
      </c>
      <c r="AG27" s="255">
        <f t="shared" si="0"/>
        <v>10.7</v>
      </c>
      <c r="AH27" s="255">
        <f t="shared" si="0"/>
        <v>21.1</v>
      </c>
      <c r="AI27" s="255">
        <f t="shared" si="1"/>
        <v>45.3</v>
      </c>
      <c r="AJ27" s="266"/>
    </row>
    <row r="28" spans="1:36" s="257" customFormat="1" ht="13.8" x14ac:dyDescent="0.25">
      <c r="A28" s="253">
        <f t="shared" si="2"/>
        <v>18</v>
      </c>
      <c r="B28" s="103" t="s">
        <v>577</v>
      </c>
      <c r="C28" s="272">
        <v>20</v>
      </c>
      <c r="D28" s="276">
        <v>43</v>
      </c>
      <c r="E28" s="277">
        <v>85</v>
      </c>
      <c r="F28" s="312">
        <v>10.8</v>
      </c>
      <c r="G28" s="276">
        <v>23.5</v>
      </c>
      <c r="H28" s="277">
        <v>61</v>
      </c>
      <c r="I28" s="275">
        <v>25</v>
      </c>
      <c r="J28" s="276">
        <v>46</v>
      </c>
      <c r="K28" s="277">
        <v>86</v>
      </c>
      <c r="L28" s="295"/>
      <c r="M28" s="295"/>
      <c r="N28" s="277">
        <v>70</v>
      </c>
      <c r="O28" s="313">
        <v>20</v>
      </c>
      <c r="P28" s="276">
        <v>23</v>
      </c>
      <c r="Q28" s="277">
        <v>60</v>
      </c>
      <c r="R28" s="277">
        <v>3.5</v>
      </c>
      <c r="S28" s="308">
        <v>3.5</v>
      </c>
      <c r="T28" s="308">
        <v>13</v>
      </c>
      <c r="U28" s="277">
        <v>21.2</v>
      </c>
      <c r="V28" s="279">
        <v>40</v>
      </c>
      <c r="W28" s="379">
        <v>50</v>
      </c>
      <c r="X28" s="309">
        <v>22</v>
      </c>
      <c r="Y28" s="310">
        <v>40</v>
      </c>
      <c r="Z28" s="308">
        <v>56</v>
      </c>
      <c r="AA28" s="311">
        <v>10</v>
      </c>
      <c r="AB28" s="276">
        <v>10</v>
      </c>
      <c r="AC28" s="277">
        <v>36.6</v>
      </c>
      <c r="AD28" s="295">
        <v>15</v>
      </c>
      <c r="AE28" s="276">
        <v>47</v>
      </c>
      <c r="AF28" s="277">
        <v>54.5</v>
      </c>
      <c r="AG28" s="255">
        <f t="shared" si="0"/>
        <v>16.399999999999999</v>
      </c>
      <c r="AH28" s="255">
        <f t="shared" si="0"/>
        <v>30.7</v>
      </c>
      <c r="AI28" s="255">
        <f t="shared" si="1"/>
        <v>57.2</v>
      </c>
      <c r="AJ28" s="266"/>
    </row>
    <row r="29" spans="1:36" s="257" customFormat="1" ht="13.8" x14ac:dyDescent="0.25">
      <c r="A29" s="253">
        <f t="shared" si="2"/>
        <v>19</v>
      </c>
      <c r="B29" s="103" t="s">
        <v>578</v>
      </c>
      <c r="C29" s="272">
        <v>20</v>
      </c>
      <c r="D29" s="276">
        <v>41</v>
      </c>
      <c r="E29" s="277">
        <v>75</v>
      </c>
      <c r="F29" s="312">
        <v>4.7</v>
      </c>
      <c r="G29" s="276">
        <v>4.7</v>
      </c>
      <c r="H29" s="316">
        <v>5</v>
      </c>
      <c r="I29" s="275">
        <v>25</v>
      </c>
      <c r="J29" s="276">
        <v>48</v>
      </c>
      <c r="K29" s="277">
        <v>88</v>
      </c>
      <c r="L29" s="295"/>
      <c r="M29" s="295"/>
      <c r="N29" s="277">
        <v>60</v>
      </c>
      <c r="O29" s="313">
        <v>1</v>
      </c>
      <c r="P29" s="276">
        <v>1</v>
      </c>
      <c r="Q29" s="316">
        <v>1</v>
      </c>
      <c r="R29" s="277">
        <v>0</v>
      </c>
      <c r="S29" s="308">
        <v>0</v>
      </c>
      <c r="T29" s="308">
        <v>0</v>
      </c>
      <c r="U29" s="277">
        <v>9.6</v>
      </c>
      <c r="V29" s="279">
        <v>9.6</v>
      </c>
      <c r="W29" s="379">
        <v>9.6</v>
      </c>
      <c r="X29" s="309">
        <v>2</v>
      </c>
      <c r="Y29" s="310">
        <v>9</v>
      </c>
      <c r="Z29" s="308">
        <v>14</v>
      </c>
      <c r="AA29" s="311">
        <v>0</v>
      </c>
      <c r="AB29" s="276">
        <v>0</v>
      </c>
      <c r="AC29" s="277">
        <v>0</v>
      </c>
      <c r="AD29" s="295">
        <v>5.5</v>
      </c>
      <c r="AE29" s="276">
        <v>8.5</v>
      </c>
      <c r="AF29" s="277">
        <v>8.5</v>
      </c>
      <c r="AG29" s="255">
        <f t="shared" si="0"/>
        <v>7.5</v>
      </c>
      <c r="AH29" s="255">
        <f t="shared" si="0"/>
        <v>13.5</v>
      </c>
      <c r="AI29" s="255">
        <f t="shared" si="1"/>
        <v>26.1</v>
      </c>
      <c r="AJ29" s="266"/>
    </row>
    <row r="30" spans="1:36" s="257" customFormat="1" ht="13.8" x14ac:dyDescent="0.25">
      <c r="A30" s="253">
        <f t="shared" si="2"/>
        <v>20</v>
      </c>
      <c r="B30" s="103" t="s">
        <v>579</v>
      </c>
      <c r="C30" s="272">
        <v>20</v>
      </c>
      <c r="D30" s="276">
        <v>42</v>
      </c>
      <c r="E30" s="277">
        <v>85</v>
      </c>
      <c r="F30" s="312">
        <v>16.899999999999999</v>
      </c>
      <c r="G30" s="276">
        <v>38.1</v>
      </c>
      <c r="H30" s="277">
        <v>81</v>
      </c>
      <c r="I30" s="275">
        <v>25</v>
      </c>
      <c r="J30" s="276">
        <v>46</v>
      </c>
      <c r="K30" s="277">
        <v>86</v>
      </c>
      <c r="L30" s="295"/>
      <c r="M30" s="295"/>
      <c r="N30" s="277">
        <v>65</v>
      </c>
      <c r="O30" s="313">
        <v>18</v>
      </c>
      <c r="P30" s="276">
        <v>33</v>
      </c>
      <c r="Q30" s="277">
        <v>65</v>
      </c>
      <c r="R30" s="277">
        <v>3</v>
      </c>
      <c r="S30" s="308">
        <v>3</v>
      </c>
      <c r="T30" s="308">
        <v>61</v>
      </c>
      <c r="U30" s="277">
        <v>16.7</v>
      </c>
      <c r="V30" s="279">
        <v>32</v>
      </c>
      <c r="W30" s="379">
        <v>45</v>
      </c>
      <c r="X30" s="309">
        <v>11</v>
      </c>
      <c r="Y30" s="310">
        <v>27</v>
      </c>
      <c r="Z30" s="308">
        <v>46</v>
      </c>
      <c r="AA30" s="311">
        <v>6.7</v>
      </c>
      <c r="AB30" s="276">
        <v>16.8</v>
      </c>
      <c r="AC30" s="277">
        <v>31.5</v>
      </c>
      <c r="AD30" s="295">
        <v>18</v>
      </c>
      <c r="AE30" s="276">
        <v>50</v>
      </c>
      <c r="AF30" s="277">
        <v>59</v>
      </c>
      <c r="AG30" s="255">
        <f t="shared" si="0"/>
        <v>15</v>
      </c>
      <c r="AH30" s="255">
        <f t="shared" si="0"/>
        <v>32</v>
      </c>
      <c r="AI30" s="255">
        <f t="shared" si="1"/>
        <v>62.5</v>
      </c>
      <c r="AJ30" s="266"/>
    </row>
    <row r="31" spans="1:36" s="257" customFormat="1" ht="13.8" x14ac:dyDescent="0.25">
      <c r="A31" s="253">
        <f t="shared" si="2"/>
        <v>21</v>
      </c>
      <c r="B31" s="103" t="s">
        <v>580</v>
      </c>
      <c r="C31" s="272">
        <v>20</v>
      </c>
      <c r="D31" s="276">
        <v>45</v>
      </c>
      <c r="E31" s="277">
        <v>85</v>
      </c>
      <c r="F31" s="312">
        <v>7.8</v>
      </c>
      <c r="G31" s="276">
        <v>12.6</v>
      </c>
      <c r="H31" s="316">
        <v>34</v>
      </c>
      <c r="I31" s="275">
        <v>25</v>
      </c>
      <c r="J31" s="276">
        <v>47</v>
      </c>
      <c r="K31" s="277">
        <v>87</v>
      </c>
      <c r="L31" s="295"/>
      <c r="M31" s="295"/>
      <c r="N31" s="277">
        <v>65</v>
      </c>
      <c r="O31" s="313">
        <v>7</v>
      </c>
      <c r="P31" s="276">
        <v>10</v>
      </c>
      <c r="Q31" s="277">
        <v>60</v>
      </c>
      <c r="R31" s="277">
        <v>0</v>
      </c>
      <c r="S31" s="308">
        <v>0</v>
      </c>
      <c r="T31" s="308">
        <v>28</v>
      </c>
      <c r="U31" s="277">
        <v>8.1</v>
      </c>
      <c r="V31" s="279">
        <v>12</v>
      </c>
      <c r="W31" s="379">
        <v>45</v>
      </c>
      <c r="X31" s="309">
        <v>6</v>
      </c>
      <c r="Y31" s="310">
        <v>20</v>
      </c>
      <c r="Z31" s="308">
        <v>47</v>
      </c>
      <c r="AA31" s="311">
        <v>0</v>
      </c>
      <c r="AB31" s="276">
        <v>0</v>
      </c>
      <c r="AC31" s="277">
        <v>0</v>
      </c>
      <c r="AD31" s="295">
        <v>1.5</v>
      </c>
      <c r="AE31" s="276">
        <v>24</v>
      </c>
      <c r="AF31" s="277">
        <v>45</v>
      </c>
      <c r="AG31" s="255">
        <f t="shared" si="0"/>
        <v>8.4</v>
      </c>
      <c r="AH31" s="255">
        <f t="shared" si="0"/>
        <v>19</v>
      </c>
      <c r="AI31" s="255">
        <f t="shared" si="1"/>
        <v>49.6</v>
      </c>
      <c r="AJ31" s="266"/>
    </row>
    <row r="32" spans="1:36" s="257" customFormat="1" ht="13.8" x14ac:dyDescent="0.25">
      <c r="A32" s="253">
        <f t="shared" si="2"/>
        <v>22</v>
      </c>
      <c r="B32" s="103" t="s">
        <v>581</v>
      </c>
      <c r="C32" s="272">
        <v>20</v>
      </c>
      <c r="D32" s="276">
        <v>43</v>
      </c>
      <c r="E32" s="277">
        <v>85</v>
      </c>
      <c r="F32" s="312">
        <v>10.3</v>
      </c>
      <c r="G32" s="276">
        <v>23.6</v>
      </c>
      <c r="H32" s="277">
        <v>69</v>
      </c>
      <c r="I32" s="275">
        <v>25</v>
      </c>
      <c r="J32" s="276">
        <v>46</v>
      </c>
      <c r="K32" s="277">
        <v>86</v>
      </c>
      <c r="L32" s="295"/>
      <c r="M32" s="295"/>
      <c r="N32" s="277">
        <v>85</v>
      </c>
      <c r="O32" s="313">
        <v>15</v>
      </c>
      <c r="P32" s="276">
        <v>31</v>
      </c>
      <c r="Q32" s="277">
        <v>65</v>
      </c>
      <c r="R32" s="277">
        <v>14.5</v>
      </c>
      <c r="S32" s="308">
        <v>14.5</v>
      </c>
      <c r="T32" s="321">
        <v>70</v>
      </c>
      <c r="U32" s="277">
        <v>14.8</v>
      </c>
      <c r="V32" s="317">
        <v>32</v>
      </c>
      <c r="W32" s="317">
        <v>60</v>
      </c>
      <c r="X32" s="309">
        <v>20</v>
      </c>
      <c r="Y32" s="310">
        <v>39</v>
      </c>
      <c r="Z32" s="308">
        <v>55</v>
      </c>
      <c r="AA32" s="318">
        <v>5</v>
      </c>
      <c r="AB32" s="276">
        <v>10.3</v>
      </c>
      <c r="AC32" s="277">
        <v>41.2</v>
      </c>
      <c r="AD32" s="295">
        <v>5</v>
      </c>
      <c r="AE32" s="276">
        <v>38.5</v>
      </c>
      <c r="AF32" s="277">
        <v>51</v>
      </c>
      <c r="AG32" s="255">
        <f t="shared" si="0"/>
        <v>14.4</v>
      </c>
      <c r="AH32" s="255">
        <f t="shared" si="0"/>
        <v>30.9</v>
      </c>
      <c r="AI32" s="255">
        <f t="shared" si="1"/>
        <v>66.7</v>
      </c>
      <c r="AJ32" s="266"/>
    </row>
    <row r="33" spans="1:35" ht="36" customHeight="1" x14ac:dyDescent="0.25">
      <c r="A33" s="574"/>
      <c r="B33" s="575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90"/>
      <c r="AH33" s="290"/>
      <c r="AI33" s="290"/>
    </row>
    <row r="34" spans="1:35" x14ac:dyDescent="0.25">
      <c r="A34" s="247"/>
      <c r="B34" s="250"/>
      <c r="C34" s="247"/>
      <c r="D34" s="247"/>
      <c r="E34" s="247"/>
      <c r="F34" s="247"/>
      <c r="G34" s="247"/>
      <c r="H34" s="247"/>
      <c r="I34" s="247"/>
      <c r="J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8"/>
      <c r="AH34" s="248"/>
      <c r="AI34" s="248"/>
    </row>
    <row r="35" spans="1:35" x14ac:dyDescent="0.25">
      <c r="A35" s="247"/>
      <c r="B35" s="250" t="s">
        <v>11</v>
      </c>
      <c r="C35" s="247"/>
      <c r="D35" s="247"/>
      <c r="E35" s="247"/>
      <c r="F35" s="247"/>
      <c r="G35" s="247"/>
      <c r="H35" s="247"/>
      <c r="I35" s="247"/>
      <c r="J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8"/>
      <c r="AH35" s="248"/>
      <c r="AI35" s="248"/>
    </row>
    <row r="36" spans="1:35" x14ac:dyDescent="0.25">
      <c r="A36" s="247"/>
      <c r="B36" s="250"/>
      <c r="C36" s="247" t="s">
        <v>12</v>
      </c>
      <c r="D36" s="247"/>
      <c r="E36" s="247"/>
      <c r="F36" s="247"/>
      <c r="G36" s="247"/>
      <c r="H36" s="247"/>
      <c r="I36" s="247"/>
      <c r="J36" s="247"/>
      <c r="L36" s="247"/>
      <c r="M36" s="247"/>
      <c r="N36" s="247"/>
      <c r="O36" s="247"/>
      <c r="P36" s="247"/>
      <c r="Q36" s="247"/>
      <c r="R36" s="247"/>
      <c r="S36" s="247" t="s">
        <v>13</v>
      </c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8"/>
      <c r="AH36" s="248"/>
      <c r="AI36" s="248"/>
    </row>
  </sheetData>
  <mergeCells count="31">
    <mergeCell ref="X9:Z9"/>
    <mergeCell ref="AA9:AC9"/>
    <mergeCell ref="AD9:AF9"/>
    <mergeCell ref="AJ9:AL9"/>
    <mergeCell ref="A33:B33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I3"/>
    <mergeCell ref="A4:I4"/>
    <mergeCell ref="A5:I5"/>
  </mergeCells>
  <pageMargins left="0.25" right="0.22" top="0.51" bottom="0.47" header="0.5" footer="0.5"/>
  <pageSetup paperSize="9" scale="7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view="pageBreakPreview" topLeftCell="A9" zoomScale="83" zoomScaleNormal="90" zoomScaleSheetLayoutView="83" workbookViewId="0">
      <selection activeCell="AP28" sqref="AP28"/>
    </sheetView>
  </sheetViews>
  <sheetFormatPr defaultRowHeight="13.2" x14ac:dyDescent="0.25"/>
  <cols>
    <col min="1" max="1" width="3.44140625" style="244" customWidth="1"/>
    <col min="2" max="2" width="31.44140625" style="245" customWidth="1"/>
    <col min="3" max="3" width="4.44140625" style="244" customWidth="1"/>
    <col min="4" max="4" width="4.109375" style="244" customWidth="1"/>
    <col min="5" max="5" width="4.5546875" style="244" customWidth="1"/>
    <col min="6" max="7" width="4.33203125" style="244" customWidth="1"/>
    <col min="8" max="8" width="4.109375" style="244" customWidth="1"/>
    <col min="9" max="9" width="5.33203125" style="244" customWidth="1"/>
    <col min="10" max="10" width="4.109375" style="244" customWidth="1"/>
    <col min="11" max="11" width="4.33203125" style="244" customWidth="1"/>
    <col min="12" max="12" width="5.109375" style="244" customWidth="1"/>
    <col min="13" max="13" width="5.5546875" style="244" customWidth="1"/>
    <col min="14" max="14" width="4.6640625" style="244" customWidth="1"/>
    <col min="15" max="15" width="4.88671875" style="244" customWidth="1"/>
    <col min="16" max="16" width="5.33203125" style="244" customWidth="1"/>
    <col min="17" max="17" width="4.6640625" style="244" customWidth="1"/>
    <col min="18" max="18" width="4.33203125" style="244" customWidth="1"/>
    <col min="19" max="19" width="4.44140625" style="244" customWidth="1"/>
    <col min="20" max="23" width="4.6640625" style="244" customWidth="1"/>
    <col min="24" max="24" width="4.44140625" style="244" customWidth="1"/>
    <col min="25" max="25" width="4.33203125" style="244" customWidth="1"/>
    <col min="26" max="26" width="4.109375" style="244" customWidth="1"/>
    <col min="27" max="27" width="4.33203125" style="244" customWidth="1"/>
    <col min="28" max="28" width="4.109375" style="244" customWidth="1"/>
    <col min="29" max="30" width="4.6640625" style="244" customWidth="1"/>
    <col min="31" max="31" width="5.6640625" style="244" customWidth="1"/>
    <col min="32" max="32" width="5.109375" style="244" customWidth="1"/>
    <col min="33" max="33" width="4.33203125" style="244" customWidth="1"/>
    <col min="34" max="34" width="4.109375" style="244" customWidth="1"/>
    <col min="35" max="35" width="4.44140625" style="244" customWidth="1"/>
    <col min="36" max="36" width="4.6640625" style="244" customWidth="1"/>
    <col min="37" max="37" width="4.88671875" style="244" customWidth="1"/>
    <col min="38" max="38" width="5" style="244" customWidth="1"/>
    <col min="39" max="39" width="5.44140625" style="246" customWidth="1"/>
    <col min="40" max="40" width="5.109375" style="246" customWidth="1"/>
    <col min="41" max="41" width="6.6640625" style="246" customWidth="1"/>
    <col min="42" max="42" width="6.109375" style="245" customWidth="1"/>
    <col min="43" max="262" width="8.88671875" style="245"/>
    <col min="263" max="263" width="3.44140625" style="245" customWidth="1"/>
    <col min="264" max="264" width="38.5546875" style="245" customWidth="1"/>
    <col min="265" max="265" width="4.6640625" style="245" customWidth="1"/>
    <col min="266" max="267" width="4.5546875" style="245" customWidth="1"/>
    <col min="268" max="269" width="4.6640625" style="245" customWidth="1"/>
    <col min="270" max="270" width="4.109375" style="245" customWidth="1"/>
    <col min="271" max="271" width="4.6640625" style="245" customWidth="1"/>
    <col min="272" max="272" width="4.5546875" style="245" customWidth="1"/>
    <col min="273" max="273" width="4.33203125" style="245" customWidth="1"/>
    <col min="274" max="277" width="4.6640625" style="245" customWidth="1"/>
    <col min="278" max="278" width="4.5546875" style="245" customWidth="1"/>
    <col min="279" max="284" width="4.6640625" style="245" customWidth="1"/>
    <col min="285" max="285" width="4.33203125" style="245" customWidth="1"/>
    <col min="286" max="286" width="4.5546875" style="245" customWidth="1"/>
    <col min="287" max="289" width="4.6640625" style="245" customWidth="1"/>
    <col min="290" max="290" width="4.5546875" style="245" customWidth="1"/>
    <col min="291" max="291" width="4.44140625" style="245" customWidth="1"/>
    <col min="292" max="292" width="4.6640625" style="245" customWidth="1"/>
    <col min="293" max="293" width="4.5546875" style="245" bestFit="1" customWidth="1"/>
    <col min="294" max="294" width="4.44140625" style="245" customWidth="1"/>
    <col min="295" max="296" width="4.6640625" style="245" customWidth="1"/>
    <col min="297" max="297" width="5.44140625" style="245" customWidth="1"/>
    <col min="298" max="298" width="6.109375" style="245" customWidth="1"/>
    <col min="299" max="518" width="8.88671875" style="245"/>
    <col min="519" max="519" width="3.44140625" style="245" customWidth="1"/>
    <col min="520" max="520" width="38.5546875" style="245" customWidth="1"/>
    <col min="521" max="521" width="4.6640625" style="245" customWidth="1"/>
    <col min="522" max="523" width="4.5546875" style="245" customWidth="1"/>
    <col min="524" max="525" width="4.6640625" style="245" customWidth="1"/>
    <col min="526" max="526" width="4.109375" style="245" customWidth="1"/>
    <col min="527" max="527" width="4.6640625" style="245" customWidth="1"/>
    <col min="528" max="528" width="4.5546875" style="245" customWidth="1"/>
    <col min="529" max="529" width="4.33203125" style="245" customWidth="1"/>
    <col min="530" max="533" width="4.6640625" style="245" customWidth="1"/>
    <col min="534" max="534" width="4.5546875" style="245" customWidth="1"/>
    <col min="535" max="540" width="4.6640625" style="245" customWidth="1"/>
    <col min="541" max="541" width="4.33203125" style="245" customWidth="1"/>
    <col min="542" max="542" width="4.5546875" style="245" customWidth="1"/>
    <col min="543" max="545" width="4.6640625" style="245" customWidth="1"/>
    <col min="546" max="546" width="4.5546875" style="245" customWidth="1"/>
    <col min="547" max="547" width="4.44140625" style="245" customWidth="1"/>
    <col min="548" max="548" width="4.6640625" style="245" customWidth="1"/>
    <col min="549" max="549" width="4.5546875" style="245" bestFit="1" customWidth="1"/>
    <col min="550" max="550" width="4.44140625" style="245" customWidth="1"/>
    <col min="551" max="552" width="4.6640625" style="245" customWidth="1"/>
    <col min="553" max="553" width="5.44140625" style="245" customWidth="1"/>
    <col min="554" max="554" width="6.109375" style="245" customWidth="1"/>
    <col min="555" max="774" width="8.88671875" style="245"/>
    <col min="775" max="775" width="3.44140625" style="245" customWidth="1"/>
    <col min="776" max="776" width="38.5546875" style="245" customWidth="1"/>
    <col min="777" max="777" width="4.6640625" style="245" customWidth="1"/>
    <col min="778" max="779" width="4.5546875" style="245" customWidth="1"/>
    <col min="780" max="781" width="4.6640625" style="245" customWidth="1"/>
    <col min="782" max="782" width="4.109375" style="245" customWidth="1"/>
    <col min="783" max="783" width="4.6640625" style="245" customWidth="1"/>
    <col min="784" max="784" width="4.5546875" style="245" customWidth="1"/>
    <col min="785" max="785" width="4.33203125" style="245" customWidth="1"/>
    <col min="786" max="789" width="4.6640625" style="245" customWidth="1"/>
    <col min="790" max="790" width="4.5546875" style="245" customWidth="1"/>
    <col min="791" max="796" width="4.6640625" style="245" customWidth="1"/>
    <col min="797" max="797" width="4.33203125" style="245" customWidth="1"/>
    <col min="798" max="798" width="4.5546875" style="245" customWidth="1"/>
    <col min="799" max="801" width="4.6640625" style="245" customWidth="1"/>
    <col min="802" max="802" width="4.5546875" style="245" customWidth="1"/>
    <col min="803" max="803" width="4.44140625" style="245" customWidth="1"/>
    <col min="804" max="804" width="4.6640625" style="245" customWidth="1"/>
    <col min="805" max="805" width="4.5546875" style="245" bestFit="1" customWidth="1"/>
    <col min="806" max="806" width="4.44140625" style="245" customWidth="1"/>
    <col min="807" max="808" width="4.6640625" style="245" customWidth="1"/>
    <col min="809" max="809" width="5.44140625" style="245" customWidth="1"/>
    <col min="810" max="810" width="6.109375" style="245" customWidth="1"/>
    <col min="811" max="1030" width="8.88671875" style="245"/>
    <col min="1031" max="1031" width="3.44140625" style="245" customWidth="1"/>
    <col min="1032" max="1032" width="38.5546875" style="245" customWidth="1"/>
    <col min="1033" max="1033" width="4.6640625" style="245" customWidth="1"/>
    <col min="1034" max="1035" width="4.5546875" style="245" customWidth="1"/>
    <col min="1036" max="1037" width="4.6640625" style="245" customWidth="1"/>
    <col min="1038" max="1038" width="4.109375" style="245" customWidth="1"/>
    <col min="1039" max="1039" width="4.6640625" style="245" customWidth="1"/>
    <col min="1040" max="1040" width="4.5546875" style="245" customWidth="1"/>
    <col min="1041" max="1041" width="4.33203125" style="245" customWidth="1"/>
    <col min="1042" max="1045" width="4.6640625" style="245" customWidth="1"/>
    <col min="1046" max="1046" width="4.5546875" style="245" customWidth="1"/>
    <col min="1047" max="1052" width="4.6640625" style="245" customWidth="1"/>
    <col min="1053" max="1053" width="4.33203125" style="245" customWidth="1"/>
    <col min="1054" max="1054" width="4.5546875" style="245" customWidth="1"/>
    <col min="1055" max="1057" width="4.6640625" style="245" customWidth="1"/>
    <col min="1058" max="1058" width="4.5546875" style="245" customWidth="1"/>
    <col min="1059" max="1059" width="4.44140625" style="245" customWidth="1"/>
    <col min="1060" max="1060" width="4.6640625" style="245" customWidth="1"/>
    <col min="1061" max="1061" width="4.5546875" style="245" bestFit="1" customWidth="1"/>
    <col min="1062" max="1062" width="4.44140625" style="245" customWidth="1"/>
    <col min="1063" max="1064" width="4.6640625" style="245" customWidth="1"/>
    <col min="1065" max="1065" width="5.44140625" style="245" customWidth="1"/>
    <col min="1066" max="1066" width="6.109375" style="245" customWidth="1"/>
    <col min="1067" max="1286" width="8.88671875" style="245"/>
    <col min="1287" max="1287" width="3.44140625" style="245" customWidth="1"/>
    <col min="1288" max="1288" width="38.5546875" style="245" customWidth="1"/>
    <col min="1289" max="1289" width="4.6640625" style="245" customWidth="1"/>
    <col min="1290" max="1291" width="4.5546875" style="245" customWidth="1"/>
    <col min="1292" max="1293" width="4.6640625" style="245" customWidth="1"/>
    <col min="1294" max="1294" width="4.109375" style="245" customWidth="1"/>
    <col min="1295" max="1295" width="4.6640625" style="245" customWidth="1"/>
    <col min="1296" max="1296" width="4.5546875" style="245" customWidth="1"/>
    <col min="1297" max="1297" width="4.33203125" style="245" customWidth="1"/>
    <col min="1298" max="1301" width="4.6640625" style="245" customWidth="1"/>
    <col min="1302" max="1302" width="4.5546875" style="245" customWidth="1"/>
    <col min="1303" max="1308" width="4.6640625" style="245" customWidth="1"/>
    <col min="1309" max="1309" width="4.33203125" style="245" customWidth="1"/>
    <col min="1310" max="1310" width="4.5546875" style="245" customWidth="1"/>
    <col min="1311" max="1313" width="4.6640625" style="245" customWidth="1"/>
    <col min="1314" max="1314" width="4.5546875" style="245" customWidth="1"/>
    <col min="1315" max="1315" width="4.44140625" style="245" customWidth="1"/>
    <col min="1316" max="1316" width="4.6640625" style="245" customWidth="1"/>
    <col min="1317" max="1317" width="4.5546875" style="245" bestFit="1" customWidth="1"/>
    <col min="1318" max="1318" width="4.44140625" style="245" customWidth="1"/>
    <col min="1319" max="1320" width="4.6640625" style="245" customWidth="1"/>
    <col min="1321" max="1321" width="5.44140625" style="245" customWidth="1"/>
    <col min="1322" max="1322" width="6.109375" style="245" customWidth="1"/>
    <col min="1323" max="1542" width="8.88671875" style="245"/>
    <col min="1543" max="1543" width="3.44140625" style="245" customWidth="1"/>
    <col min="1544" max="1544" width="38.5546875" style="245" customWidth="1"/>
    <col min="1545" max="1545" width="4.6640625" style="245" customWidth="1"/>
    <col min="1546" max="1547" width="4.5546875" style="245" customWidth="1"/>
    <col min="1548" max="1549" width="4.6640625" style="245" customWidth="1"/>
    <col min="1550" max="1550" width="4.109375" style="245" customWidth="1"/>
    <col min="1551" max="1551" width="4.6640625" style="245" customWidth="1"/>
    <col min="1552" max="1552" width="4.5546875" style="245" customWidth="1"/>
    <col min="1553" max="1553" width="4.33203125" style="245" customWidth="1"/>
    <col min="1554" max="1557" width="4.6640625" style="245" customWidth="1"/>
    <col min="1558" max="1558" width="4.5546875" style="245" customWidth="1"/>
    <col min="1559" max="1564" width="4.6640625" style="245" customWidth="1"/>
    <col min="1565" max="1565" width="4.33203125" style="245" customWidth="1"/>
    <col min="1566" max="1566" width="4.5546875" style="245" customWidth="1"/>
    <col min="1567" max="1569" width="4.6640625" style="245" customWidth="1"/>
    <col min="1570" max="1570" width="4.5546875" style="245" customWidth="1"/>
    <col min="1571" max="1571" width="4.44140625" style="245" customWidth="1"/>
    <col min="1572" max="1572" width="4.6640625" style="245" customWidth="1"/>
    <col min="1573" max="1573" width="4.5546875" style="245" bestFit="1" customWidth="1"/>
    <col min="1574" max="1574" width="4.44140625" style="245" customWidth="1"/>
    <col min="1575" max="1576" width="4.6640625" style="245" customWidth="1"/>
    <col min="1577" max="1577" width="5.44140625" style="245" customWidth="1"/>
    <col min="1578" max="1578" width="6.109375" style="245" customWidth="1"/>
    <col min="1579" max="1798" width="8.88671875" style="245"/>
    <col min="1799" max="1799" width="3.44140625" style="245" customWidth="1"/>
    <col min="1800" max="1800" width="38.5546875" style="245" customWidth="1"/>
    <col min="1801" max="1801" width="4.6640625" style="245" customWidth="1"/>
    <col min="1802" max="1803" width="4.5546875" style="245" customWidth="1"/>
    <col min="1804" max="1805" width="4.6640625" style="245" customWidth="1"/>
    <col min="1806" max="1806" width="4.109375" style="245" customWidth="1"/>
    <col min="1807" max="1807" width="4.6640625" style="245" customWidth="1"/>
    <col min="1808" max="1808" width="4.5546875" style="245" customWidth="1"/>
    <col min="1809" max="1809" width="4.33203125" style="245" customWidth="1"/>
    <col min="1810" max="1813" width="4.6640625" style="245" customWidth="1"/>
    <col min="1814" max="1814" width="4.5546875" style="245" customWidth="1"/>
    <col min="1815" max="1820" width="4.6640625" style="245" customWidth="1"/>
    <col min="1821" max="1821" width="4.33203125" style="245" customWidth="1"/>
    <col min="1822" max="1822" width="4.5546875" style="245" customWidth="1"/>
    <col min="1823" max="1825" width="4.6640625" style="245" customWidth="1"/>
    <col min="1826" max="1826" width="4.5546875" style="245" customWidth="1"/>
    <col min="1827" max="1827" width="4.44140625" style="245" customWidth="1"/>
    <col min="1828" max="1828" width="4.6640625" style="245" customWidth="1"/>
    <col min="1829" max="1829" width="4.5546875" style="245" bestFit="1" customWidth="1"/>
    <col min="1830" max="1830" width="4.44140625" style="245" customWidth="1"/>
    <col min="1831" max="1832" width="4.6640625" style="245" customWidth="1"/>
    <col min="1833" max="1833" width="5.44140625" style="245" customWidth="1"/>
    <col min="1834" max="1834" width="6.109375" style="245" customWidth="1"/>
    <col min="1835" max="2054" width="8.88671875" style="245"/>
    <col min="2055" max="2055" width="3.44140625" style="245" customWidth="1"/>
    <col min="2056" max="2056" width="38.5546875" style="245" customWidth="1"/>
    <col min="2057" max="2057" width="4.6640625" style="245" customWidth="1"/>
    <col min="2058" max="2059" width="4.5546875" style="245" customWidth="1"/>
    <col min="2060" max="2061" width="4.6640625" style="245" customWidth="1"/>
    <col min="2062" max="2062" width="4.109375" style="245" customWidth="1"/>
    <col min="2063" max="2063" width="4.6640625" style="245" customWidth="1"/>
    <col min="2064" max="2064" width="4.5546875" style="245" customWidth="1"/>
    <col min="2065" max="2065" width="4.33203125" style="245" customWidth="1"/>
    <col min="2066" max="2069" width="4.6640625" style="245" customWidth="1"/>
    <col min="2070" max="2070" width="4.5546875" style="245" customWidth="1"/>
    <col min="2071" max="2076" width="4.6640625" style="245" customWidth="1"/>
    <col min="2077" max="2077" width="4.33203125" style="245" customWidth="1"/>
    <col min="2078" max="2078" width="4.5546875" style="245" customWidth="1"/>
    <col min="2079" max="2081" width="4.6640625" style="245" customWidth="1"/>
    <col min="2082" max="2082" width="4.5546875" style="245" customWidth="1"/>
    <col min="2083" max="2083" width="4.44140625" style="245" customWidth="1"/>
    <col min="2084" max="2084" width="4.6640625" style="245" customWidth="1"/>
    <col min="2085" max="2085" width="4.5546875" style="245" bestFit="1" customWidth="1"/>
    <col min="2086" max="2086" width="4.44140625" style="245" customWidth="1"/>
    <col min="2087" max="2088" width="4.6640625" style="245" customWidth="1"/>
    <col min="2089" max="2089" width="5.44140625" style="245" customWidth="1"/>
    <col min="2090" max="2090" width="6.109375" style="245" customWidth="1"/>
    <col min="2091" max="2310" width="8.88671875" style="245"/>
    <col min="2311" max="2311" width="3.44140625" style="245" customWidth="1"/>
    <col min="2312" max="2312" width="38.5546875" style="245" customWidth="1"/>
    <col min="2313" max="2313" width="4.6640625" style="245" customWidth="1"/>
    <col min="2314" max="2315" width="4.5546875" style="245" customWidth="1"/>
    <col min="2316" max="2317" width="4.6640625" style="245" customWidth="1"/>
    <col min="2318" max="2318" width="4.109375" style="245" customWidth="1"/>
    <col min="2319" max="2319" width="4.6640625" style="245" customWidth="1"/>
    <col min="2320" max="2320" width="4.5546875" style="245" customWidth="1"/>
    <col min="2321" max="2321" width="4.33203125" style="245" customWidth="1"/>
    <col min="2322" max="2325" width="4.6640625" style="245" customWidth="1"/>
    <col min="2326" max="2326" width="4.5546875" style="245" customWidth="1"/>
    <col min="2327" max="2332" width="4.6640625" style="245" customWidth="1"/>
    <col min="2333" max="2333" width="4.33203125" style="245" customWidth="1"/>
    <col min="2334" max="2334" width="4.5546875" style="245" customWidth="1"/>
    <col min="2335" max="2337" width="4.6640625" style="245" customWidth="1"/>
    <col min="2338" max="2338" width="4.5546875" style="245" customWidth="1"/>
    <col min="2339" max="2339" width="4.44140625" style="245" customWidth="1"/>
    <col min="2340" max="2340" width="4.6640625" style="245" customWidth="1"/>
    <col min="2341" max="2341" width="4.5546875" style="245" bestFit="1" customWidth="1"/>
    <col min="2342" max="2342" width="4.44140625" style="245" customWidth="1"/>
    <col min="2343" max="2344" width="4.6640625" style="245" customWidth="1"/>
    <col min="2345" max="2345" width="5.44140625" style="245" customWidth="1"/>
    <col min="2346" max="2346" width="6.109375" style="245" customWidth="1"/>
    <col min="2347" max="2566" width="8.88671875" style="245"/>
    <col min="2567" max="2567" width="3.44140625" style="245" customWidth="1"/>
    <col min="2568" max="2568" width="38.5546875" style="245" customWidth="1"/>
    <col min="2569" max="2569" width="4.6640625" style="245" customWidth="1"/>
    <col min="2570" max="2571" width="4.5546875" style="245" customWidth="1"/>
    <col min="2572" max="2573" width="4.6640625" style="245" customWidth="1"/>
    <col min="2574" max="2574" width="4.109375" style="245" customWidth="1"/>
    <col min="2575" max="2575" width="4.6640625" style="245" customWidth="1"/>
    <col min="2576" max="2576" width="4.5546875" style="245" customWidth="1"/>
    <col min="2577" max="2577" width="4.33203125" style="245" customWidth="1"/>
    <col min="2578" max="2581" width="4.6640625" style="245" customWidth="1"/>
    <col min="2582" max="2582" width="4.5546875" style="245" customWidth="1"/>
    <col min="2583" max="2588" width="4.6640625" style="245" customWidth="1"/>
    <col min="2589" max="2589" width="4.33203125" style="245" customWidth="1"/>
    <col min="2590" max="2590" width="4.5546875" style="245" customWidth="1"/>
    <col min="2591" max="2593" width="4.6640625" style="245" customWidth="1"/>
    <col min="2594" max="2594" width="4.5546875" style="245" customWidth="1"/>
    <col min="2595" max="2595" width="4.44140625" style="245" customWidth="1"/>
    <col min="2596" max="2596" width="4.6640625" style="245" customWidth="1"/>
    <col min="2597" max="2597" width="4.5546875" style="245" bestFit="1" customWidth="1"/>
    <col min="2598" max="2598" width="4.44140625" style="245" customWidth="1"/>
    <col min="2599" max="2600" width="4.6640625" style="245" customWidth="1"/>
    <col min="2601" max="2601" width="5.44140625" style="245" customWidth="1"/>
    <col min="2602" max="2602" width="6.109375" style="245" customWidth="1"/>
    <col min="2603" max="2822" width="8.88671875" style="245"/>
    <col min="2823" max="2823" width="3.44140625" style="245" customWidth="1"/>
    <col min="2824" max="2824" width="38.5546875" style="245" customWidth="1"/>
    <col min="2825" max="2825" width="4.6640625" style="245" customWidth="1"/>
    <col min="2826" max="2827" width="4.5546875" style="245" customWidth="1"/>
    <col min="2828" max="2829" width="4.6640625" style="245" customWidth="1"/>
    <col min="2830" max="2830" width="4.109375" style="245" customWidth="1"/>
    <col min="2831" max="2831" width="4.6640625" style="245" customWidth="1"/>
    <col min="2832" max="2832" width="4.5546875" style="245" customWidth="1"/>
    <col min="2833" max="2833" width="4.33203125" style="245" customWidth="1"/>
    <col min="2834" max="2837" width="4.6640625" style="245" customWidth="1"/>
    <col min="2838" max="2838" width="4.5546875" style="245" customWidth="1"/>
    <col min="2839" max="2844" width="4.6640625" style="245" customWidth="1"/>
    <col min="2845" max="2845" width="4.33203125" style="245" customWidth="1"/>
    <col min="2846" max="2846" width="4.5546875" style="245" customWidth="1"/>
    <col min="2847" max="2849" width="4.6640625" style="245" customWidth="1"/>
    <col min="2850" max="2850" width="4.5546875" style="245" customWidth="1"/>
    <col min="2851" max="2851" width="4.44140625" style="245" customWidth="1"/>
    <col min="2852" max="2852" width="4.6640625" style="245" customWidth="1"/>
    <col min="2853" max="2853" width="4.5546875" style="245" bestFit="1" customWidth="1"/>
    <col min="2854" max="2854" width="4.44140625" style="245" customWidth="1"/>
    <col min="2855" max="2856" width="4.6640625" style="245" customWidth="1"/>
    <col min="2857" max="2857" width="5.44140625" style="245" customWidth="1"/>
    <col min="2858" max="2858" width="6.109375" style="245" customWidth="1"/>
    <col min="2859" max="3078" width="8.88671875" style="245"/>
    <col min="3079" max="3079" width="3.44140625" style="245" customWidth="1"/>
    <col min="3080" max="3080" width="38.5546875" style="245" customWidth="1"/>
    <col min="3081" max="3081" width="4.6640625" style="245" customWidth="1"/>
    <col min="3082" max="3083" width="4.5546875" style="245" customWidth="1"/>
    <col min="3084" max="3085" width="4.6640625" style="245" customWidth="1"/>
    <col min="3086" max="3086" width="4.109375" style="245" customWidth="1"/>
    <col min="3087" max="3087" width="4.6640625" style="245" customWidth="1"/>
    <col min="3088" max="3088" width="4.5546875" style="245" customWidth="1"/>
    <col min="3089" max="3089" width="4.33203125" style="245" customWidth="1"/>
    <col min="3090" max="3093" width="4.6640625" style="245" customWidth="1"/>
    <col min="3094" max="3094" width="4.5546875" style="245" customWidth="1"/>
    <col min="3095" max="3100" width="4.6640625" style="245" customWidth="1"/>
    <col min="3101" max="3101" width="4.33203125" style="245" customWidth="1"/>
    <col min="3102" max="3102" width="4.5546875" style="245" customWidth="1"/>
    <col min="3103" max="3105" width="4.6640625" style="245" customWidth="1"/>
    <col min="3106" max="3106" width="4.5546875" style="245" customWidth="1"/>
    <col min="3107" max="3107" width="4.44140625" style="245" customWidth="1"/>
    <col min="3108" max="3108" width="4.6640625" style="245" customWidth="1"/>
    <col min="3109" max="3109" width="4.5546875" style="245" bestFit="1" customWidth="1"/>
    <col min="3110" max="3110" width="4.44140625" style="245" customWidth="1"/>
    <col min="3111" max="3112" width="4.6640625" style="245" customWidth="1"/>
    <col min="3113" max="3113" width="5.44140625" style="245" customWidth="1"/>
    <col min="3114" max="3114" width="6.109375" style="245" customWidth="1"/>
    <col min="3115" max="3334" width="8.88671875" style="245"/>
    <col min="3335" max="3335" width="3.44140625" style="245" customWidth="1"/>
    <col min="3336" max="3336" width="38.5546875" style="245" customWidth="1"/>
    <col min="3337" max="3337" width="4.6640625" style="245" customWidth="1"/>
    <col min="3338" max="3339" width="4.5546875" style="245" customWidth="1"/>
    <col min="3340" max="3341" width="4.6640625" style="245" customWidth="1"/>
    <col min="3342" max="3342" width="4.109375" style="245" customWidth="1"/>
    <col min="3343" max="3343" width="4.6640625" style="245" customWidth="1"/>
    <col min="3344" max="3344" width="4.5546875" style="245" customWidth="1"/>
    <col min="3345" max="3345" width="4.33203125" style="245" customWidth="1"/>
    <col min="3346" max="3349" width="4.6640625" style="245" customWidth="1"/>
    <col min="3350" max="3350" width="4.5546875" style="245" customWidth="1"/>
    <col min="3351" max="3356" width="4.6640625" style="245" customWidth="1"/>
    <col min="3357" max="3357" width="4.33203125" style="245" customWidth="1"/>
    <col min="3358" max="3358" width="4.5546875" style="245" customWidth="1"/>
    <col min="3359" max="3361" width="4.6640625" style="245" customWidth="1"/>
    <col min="3362" max="3362" width="4.5546875" style="245" customWidth="1"/>
    <col min="3363" max="3363" width="4.44140625" style="245" customWidth="1"/>
    <col min="3364" max="3364" width="4.6640625" style="245" customWidth="1"/>
    <col min="3365" max="3365" width="4.5546875" style="245" bestFit="1" customWidth="1"/>
    <col min="3366" max="3366" width="4.44140625" style="245" customWidth="1"/>
    <col min="3367" max="3368" width="4.6640625" style="245" customWidth="1"/>
    <col min="3369" max="3369" width="5.44140625" style="245" customWidth="1"/>
    <col min="3370" max="3370" width="6.109375" style="245" customWidth="1"/>
    <col min="3371" max="3590" width="8.88671875" style="245"/>
    <col min="3591" max="3591" width="3.44140625" style="245" customWidth="1"/>
    <col min="3592" max="3592" width="38.5546875" style="245" customWidth="1"/>
    <col min="3593" max="3593" width="4.6640625" style="245" customWidth="1"/>
    <col min="3594" max="3595" width="4.5546875" style="245" customWidth="1"/>
    <col min="3596" max="3597" width="4.6640625" style="245" customWidth="1"/>
    <col min="3598" max="3598" width="4.109375" style="245" customWidth="1"/>
    <col min="3599" max="3599" width="4.6640625" style="245" customWidth="1"/>
    <col min="3600" max="3600" width="4.5546875" style="245" customWidth="1"/>
    <col min="3601" max="3601" width="4.33203125" style="245" customWidth="1"/>
    <col min="3602" max="3605" width="4.6640625" style="245" customWidth="1"/>
    <col min="3606" max="3606" width="4.5546875" style="245" customWidth="1"/>
    <col min="3607" max="3612" width="4.6640625" style="245" customWidth="1"/>
    <col min="3613" max="3613" width="4.33203125" style="245" customWidth="1"/>
    <col min="3614" max="3614" width="4.5546875" style="245" customWidth="1"/>
    <col min="3615" max="3617" width="4.6640625" style="245" customWidth="1"/>
    <col min="3618" max="3618" width="4.5546875" style="245" customWidth="1"/>
    <col min="3619" max="3619" width="4.44140625" style="245" customWidth="1"/>
    <col min="3620" max="3620" width="4.6640625" style="245" customWidth="1"/>
    <col min="3621" max="3621" width="4.5546875" style="245" bestFit="1" customWidth="1"/>
    <col min="3622" max="3622" width="4.44140625" style="245" customWidth="1"/>
    <col min="3623" max="3624" width="4.6640625" style="245" customWidth="1"/>
    <col min="3625" max="3625" width="5.44140625" style="245" customWidth="1"/>
    <col min="3626" max="3626" width="6.109375" style="245" customWidth="1"/>
    <col min="3627" max="3846" width="8.88671875" style="245"/>
    <col min="3847" max="3847" width="3.44140625" style="245" customWidth="1"/>
    <col min="3848" max="3848" width="38.5546875" style="245" customWidth="1"/>
    <col min="3849" max="3849" width="4.6640625" style="245" customWidth="1"/>
    <col min="3850" max="3851" width="4.5546875" style="245" customWidth="1"/>
    <col min="3852" max="3853" width="4.6640625" style="245" customWidth="1"/>
    <col min="3854" max="3854" width="4.109375" style="245" customWidth="1"/>
    <col min="3855" max="3855" width="4.6640625" style="245" customWidth="1"/>
    <col min="3856" max="3856" width="4.5546875" style="245" customWidth="1"/>
    <col min="3857" max="3857" width="4.33203125" style="245" customWidth="1"/>
    <col min="3858" max="3861" width="4.6640625" style="245" customWidth="1"/>
    <col min="3862" max="3862" width="4.5546875" style="245" customWidth="1"/>
    <col min="3863" max="3868" width="4.6640625" style="245" customWidth="1"/>
    <col min="3869" max="3869" width="4.33203125" style="245" customWidth="1"/>
    <col min="3870" max="3870" width="4.5546875" style="245" customWidth="1"/>
    <col min="3871" max="3873" width="4.6640625" style="245" customWidth="1"/>
    <col min="3874" max="3874" width="4.5546875" style="245" customWidth="1"/>
    <col min="3875" max="3875" width="4.44140625" style="245" customWidth="1"/>
    <col min="3876" max="3876" width="4.6640625" style="245" customWidth="1"/>
    <col min="3877" max="3877" width="4.5546875" style="245" bestFit="1" customWidth="1"/>
    <col min="3878" max="3878" width="4.44140625" style="245" customWidth="1"/>
    <col min="3879" max="3880" width="4.6640625" style="245" customWidth="1"/>
    <col min="3881" max="3881" width="5.44140625" style="245" customWidth="1"/>
    <col min="3882" max="3882" width="6.109375" style="245" customWidth="1"/>
    <col min="3883" max="4102" width="8.88671875" style="245"/>
    <col min="4103" max="4103" width="3.44140625" style="245" customWidth="1"/>
    <col min="4104" max="4104" width="38.5546875" style="245" customWidth="1"/>
    <col min="4105" max="4105" width="4.6640625" style="245" customWidth="1"/>
    <col min="4106" max="4107" width="4.5546875" style="245" customWidth="1"/>
    <col min="4108" max="4109" width="4.6640625" style="245" customWidth="1"/>
    <col min="4110" max="4110" width="4.109375" style="245" customWidth="1"/>
    <col min="4111" max="4111" width="4.6640625" style="245" customWidth="1"/>
    <col min="4112" max="4112" width="4.5546875" style="245" customWidth="1"/>
    <col min="4113" max="4113" width="4.33203125" style="245" customWidth="1"/>
    <col min="4114" max="4117" width="4.6640625" style="245" customWidth="1"/>
    <col min="4118" max="4118" width="4.5546875" style="245" customWidth="1"/>
    <col min="4119" max="4124" width="4.6640625" style="245" customWidth="1"/>
    <col min="4125" max="4125" width="4.33203125" style="245" customWidth="1"/>
    <col min="4126" max="4126" width="4.5546875" style="245" customWidth="1"/>
    <col min="4127" max="4129" width="4.6640625" style="245" customWidth="1"/>
    <col min="4130" max="4130" width="4.5546875" style="245" customWidth="1"/>
    <col min="4131" max="4131" width="4.44140625" style="245" customWidth="1"/>
    <col min="4132" max="4132" width="4.6640625" style="245" customWidth="1"/>
    <col min="4133" max="4133" width="4.5546875" style="245" bestFit="1" customWidth="1"/>
    <col min="4134" max="4134" width="4.44140625" style="245" customWidth="1"/>
    <col min="4135" max="4136" width="4.6640625" style="245" customWidth="1"/>
    <col min="4137" max="4137" width="5.44140625" style="245" customWidth="1"/>
    <col min="4138" max="4138" width="6.109375" style="245" customWidth="1"/>
    <col min="4139" max="4358" width="8.88671875" style="245"/>
    <col min="4359" max="4359" width="3.44140625" style="245" customWidth="1"/>
    <col min="4360" max="4360" width="38.5546875" style="245" customWidth="1"/>
    <col min="4361" max="4361" width="4.6640625" style="245" customWidth="1"/>
    <col min="4362" max="4363" width="4.5546875" style="245" customWidth="1"/>
    <col min="4364" max="4365" width="4.6640625" style="245" customWidth="1"/>
    <col min="4366" max="4366" width="4.109375" style="245" customWidth="1"/>
    <col min="4367" max="4367" width="4.6640625" style="245" customWidth="1"/>
    <col min="4368" max="4368" width="4.5546875" style="245" customWidth="1"/>
    <col min="4369" max="4369" width="4.33203125" style="245" customWidth="1"/>
    <col min="4370" max="4373" width="4.6640625" style="245" customWidth="1"/>
    <col min="4374" max="4374" width="4.5546875" style="245" customWidth="1"/>
    <col min="4375" max="4380" width="4.6640625" style="245" customWidth="1"/>
    <col min="4381" max="4381" width="4.33203125" style="245" customWidth="1"/>
    <col min="4382" max="4382" width="4.5546875" style="245" customWidth="1"/>
    <col min="4383" max="4385" width="4.6640625" style="245" customWidth="1"/>
    <col min="4386" max="4386" width="4.5546875" style="245" customWidth="1"/>
    <col min="4387" max="4387" width="4.44140625" style="245" customWidth="1"/>
    <col min="4388" max="4388" width="4.6640625" style="245" customWidth="1"/>
    <col min="4389" max="4389" width="4.5546875" style="245" bestFit="1" customWidth="1"/>
    <col min="4390" max="4390" width="4.44140625" style="245" customWidth="1"/>
    <col min="4391" max="4392" width="4.6640625" style="245" customWidth="1"/>
    <col min="4393" max="4393" width="5.44140625" style="245" customWidth="1"/>
    <col min="4394" max="4394" width="6.109375" style="245" customWidth="1"/>
    <col min="4395" max="4614" width="8.88671875" style="245"/>
    <col min="4615" max="4615" width="3.44140625" style="245" customWidth="1"/>
    <col min="4616" max="4616" width="38.5546875" style="245" customWidth="1"/>
    <col min="4617" max="4617" width="4.6640625" style="245" customWidth="1"/>
    <col min="4618" max="4619" width="4.5546875" style="245" customWidth="1"/>
    <col min="4620" max="4621" width="4.6640625" style="245" customWidth="1"/>
    <col min="4622" max="4622" width="4.109375" style="245" customWidth="1"/>
    <col min="4623" max="4623" width="4.6640625" style="245" customWidth="1"/>
    <col min="4624" max="4624" width="4.5546875" style="245" customWidth="1"/>
    <col min="4625" max="4625" width="4.33203125" style="245" customWidth="1"/>
    <col min="4626" max="4629" width="4.6640625" style="245" customWidth="1"/>
    <col min="4630" max="4630" width="4.5546875" style="245" customWidth="1"/>
    <col min="4631" max="4636" width="4.6640625" style="245" customWidth="1"/>
    <col min="4637" max="4637" width="4.33203125" style="245" customWidth="1"/>
    <col min="4638" max="4638" width="4.5546875" style="245" customWidth="1"/>
    <col min="4639" max="4641" width="4.6640625" style="245" customWidth="1"/>
    <col min="4642" max="4642" width="4.5546875" style="245" customWidth="1"/>
    <col min="4643" max="4643" width="4.44140625" style="245" customWidth="1"/>
    <col min="4644" max="4644" width="4.6640625" style="245" customWidth="1"/>
    <col min="4645" max="4645" width="4.5546875" style="245" bestFit="1" customWidth="1"/>
    <col min="4646" max="4646" width="4.44140625" style="245" customWidth="1"/>
    <col min="4647" max="4648" width="4.6640625" style="245" customWidth="1"/>
    <col min="4649" max="4649" width="5.44140625" style="245" customWidth="1"/>
    <col min="4650" max="4650" width="6.109375" style="245" customWidth="1"/>
    <col min="4651" max="4870" width="8.88671875" style="245"/>
    <col min="4871" max="4871" width="3.44140625" style="245" customWidth="1"/>
    <col min="4872" max="4872" width="38.5546875" style="245" customWidth="1"/>
    <col min="4873" max="4873" width="4.6640625" style="245" customWidth="1"/>
    <col min="4874" max="4875" width="4.5546875" style="245" customWidth="1"/>
    <col min="4876" max="4877" width="4.6640625" style="245" customWidth="1"/>
    <col min="4878" max="4878" width="4.109375" style="245" customWidth="1"/>
    <col min="4879" max="4879" width="4.6640625" style="245" customWidth="1"/>
    <col min="4880" max="4880" width="4.5546875" style="245" customWidth="1"/>
    <col min="4881" max="4881" width="4.33203125" style="245" customWidth="1"/>
    <col min="4882" max="4885" width="4.6640625" style="245" customWidth="1"/>
    <col min="4886" max="4886" width="4.5546875" style="245" customWidth="1"/>
    <col min="4887" max="4892" width="4.6640625" style="245" customWidth="1"/>
    <col min="4893" max="4893" width="4.33203125" style="245" customWidth="1"/>
    <col min="4894" max="4894" width="4.5546875" style="245" customWidth="1"/>
    <col min="4895" max="4897" width="4.6640625" style="245" customWidth="1"/>
    <col min="4898" max="4898" width="4.5546875" style="245" customWidth="1"/>
    <col min="4899" max="4899" width="4.44140625" style="245" customWidth="1"/>
    <col min="4900" max="4900" width="4.6640625" style="245" customWidth="1"/>
    <col min="4901" max="4901" width="4.5546875" style="245" bestFit="1" customWidth="1"/>
    <col min="4902" max="4902" width="4.44140625" style="245" customWidth="1"/>
    <col min="4903" max="4904" width="4.6640625" style="245" customWidth="1"/>
    <col min="4905" max="4905" width="5.44140625" style="245" customWidth="1"/>
    <col min="4906" max="4906" width="6.109375" style="245" customWidth="1"/>
    <col min="4907" max="5126" width="8.88671875" style="245"/>
    <col min="5127" max="5127" width="3.44140625" style="245" customWidth="1"/>
    <col min="5128" max="5128" width="38.5546875" style="245" customWidth="1"/>
    <col min="5129" max="5129" width="4.6640625" style="245" customWidth="1"/>
    <col min="5130" max="5131" width="4.5546875" style="245" customWidth="1"/>
    <col min="5132" max="5133" width="4.6640625" style="245" customWidth="1"/>
    <col min="5134" max="5134" width="4.109375" style="245" customWidth="1"/>
    <col min="5135" max="5135" width="4.6640625" style="245" customWidth="1"/>
    <col min="5136" max="5136" width="4.5546875" style="245" customWidth="1"/>
    <col min="5137" max="5137" width="4.33203125" style="245" customWidth="1"/>
    <col min="5138" max="5141" width="4.6640625" style="245" customWidth="1"/>
    <col min="5142" max="5142" width="4.5546875" style="245" customWidth="1"/>
    <col min="5143" max="5148" width="4.6640625" style="245" customWidth="1"/>
    <col min="5149" max="5149" width="4.33203125" style="245" customWidth="1"/>
    <col min="5150" max="5150" width="4.5546875" style="245" customWidth="1"/>
    <col min="5151" max="5153" width="4.6640625" style="245" customWidth="1"/>
    <col min="5154" max="5154" width="4.5546875" style="245" customWidth="1"/>
    <col min="5155" max="5155" width="4.44140625" style="245" customWidth="1"/>
    <col min="5156" max="5156" width="4.6640625" style="245" customWidth="1"/>
    <col min="5157" max="5157" width="4.5546875" style="245" bestFit="1" customWidth="1"/>
    <col min="5158" max="5158" width="4.44140625" style="245" customWidth="1"/>
    <col min="5159" max="5160" width="4.6640625" style="245" customWidth="1"/>
    <col min="5161" max="5161" width="5.44140625" style="245" customWidth="1"/>
    <col min="5162" max="5162" width="6.109375" style="245" customWidth="1"/>
    <col min="5163" max="5382" width="8.88671875" style="245"/>
    <col min="5383" max="5383" width="3.44140625" style="245" customWidth="1"/>
    <col min="5384" max="5384" width="38.5546875" style="245" customWidth="1"/>
    <col min="5385" max="5385" width="4.6640625" style="245" customWidth="1"/>
    <col min="5386" max="5387" width="4.5546875" style="245" customWidth="1"/>
    <col min="5388" max="5389" width="4.6640625" style="245" customWidth="1"/>
    <col min="5390" max="5390" width="4.109375" style="245" customWidth="1"/>
    <col min="5391" max="5391" width="4.6640625" style="245" customWidth="1"/>
    <col min="5392" max="5392" width="4.5546875" style="245" customWidth="1"/>
    <col min="5393" max="5393" width="4.33203125" style="245" customWidth="1"/>
    <col min="5394" max="5397" width="4.6640625" style="245" customWidth="1"/>
    <col min="5398" max="5398" width="4.5546875" style="245" customWidth="1"/>
    <col min="5399" max="5404" width="4.6640625" style="245" customWidth="1"/>
    <col min="5405" max="5405" width="4.33203125" style="245" customWidth="1"/>
    <col min="5406" max="5406" width="4.5546875" style="245" customWidth="1"/>
    <col min="5407" max="5409" width="4.6640625" style="245" customWidth="1"/>
    <col min="5410" max="5410" width="4.5546875" style="245" customWidth="1"/>
    <col min="5411" max="5411" width="4.44140625" style="245" customWidth="1"/>
    <col min="5412" max="5412" width="4.6640625" style="245" customWidth="1"/>
    <col min="5413" max="5413" width="4.5546875" style="245" bestFit="1" customWidth="1"/>
    <col min="5414" max="5414" width="4.44140625" style="245" customWidth="1"/>
    <col min="5415" max="5416" width="4.6640625" style="245" customWidth="1"/>
    <col min="5417" max="5417" width="5.44140625" style="245" customWidth="1"/>
    <col min="5418" max="5418" width="6.109375" style="245" customWidth="1"/>
    <col min="5419" max="5638" width="8.88671875" style="245"/>
    <col min="5639" max="5639" width="3.44140625" style="245" customWidth="1"/>
    <col min="5640" max="5640" width="38.5546875" style="245" customWidth="1"/>
    <col min="5641" max="5641" width="4.6640625" style="245" customWidth="1"/>
    <col min="5642" max="5643" width="4.5546875" style="245" customWidth="1"/>
    <col min="5644" max="5645" width="4.6640625" style="245" customWidth="1"/>
    <col min="5646" max="5646" width="4.109375" style="245" customWidth="1"/>
    <col min="5647" max="5647" width="4.6640625" style="245" customWidth="1"/>
    <col min="5648" max="5648" width="4.5546875" style="245" customWidth="1"/>
    <col min="5649" max="5649" width="4.33203125" style="245" customWidth="1"/>
    <col min="5650" max="5653" width="4.6640625" style="245" customWidth="1"/>
    <col min="5654" max="5654" width="4.5546875" style="245" customWidth="1"/>
    <col min="5655" max="5660" width="4.6640625" style="245" customWidth="1"/>
    <col min="5661" max="5661" width="4.33203125" style="245" customWidth="1"/>
    <col min="5662" max="5662" width="4.5546875" style="245" customWidth="1"/>
    <col min="5663" max="5665" width="4.6640625" style="245" customWidth="1"/>
    <col min="5666" max="5666" width="4.5546875" style="245" customWidth="1"/>
    <col min="5667" max="5667" width="4.44140625" style="245" customWidth="1"/>
    <col min="5668" max="5668" width="4.6640625" style="245" customWidth="1"/>
    <col min="5669" max="5669" width="4.5546875" style="245" bestFit="1" customWidth="1"/>
    <col min="5670" max="5670" width="4.44140625" style="245" customWidth="1"/>
    <col min="5671" max="5672" width="4.6640625" style="245" customWidth="1"/>
    <col min="5673" max="5673" width="5.44140625" style="245" customWidth="1"/>
    <col min="5674" max="5674" width="6.109375" style="245" customWidth="1"/>
    <col min="5675" max="5894" width="8.88671875" style="245"/>
    <col min="5895" max="5895" width="3.44140625" style="245" customWidth="1"/>
    <col min="5896" max="5896" width="38.5546875" style="245" customWidth="1"/>
    <col min="5897" max="5897" width="4.6640625" style="245" customWidth="1"/>
    <col min="5898" max="5899" width="4.5546875" style="245" customWidth="1"/>
    <col min="5900" max="5901" width="4.6640625" style="245" customWidth="1"/>
    <col min="5902" max="5902" width="4.109375" style="245" customWidth="1"/>
    <col min="5903" max="5903" width="4.6640625" style="245" customWidth="1"/>
    <col min="5904" max="5904" width="4.5546875" style="245" customWidth="1"/>
    <col min="5905" max="5905" width="4.33203125" style="245" customWidth="1"/>
    <col min="5906" max="5909" width="4.6640625" style="245" customWidth="1"/>
    <col min="5910" max="5910" width="4.5546875" style="245" customWidth="1"/>
    <col min="5911" max="5916" width="4.6640625" style="245" customWidth="1"/>
    <col min="5917" max="5917" width="4.33203125" style="245" customWidth="1"/>
    <col min="5918" max="5918" width="4.5546875" style="245" customWidth="1"/>
    <col min="5919" max="5921" width="4.6640625" style="245" customWidth="1"/>
    <col min="5922" max="5922" width="4.5546875" style="245" customWidth="1"/>
    <col min="5923" max="5923" width="4.44140625" style="245" customWidth="1"/>
    <col min="5924" max="5924" width="4.6640625" style="245" customWidth="1"/>
    <col min="5925" max="5925" width="4.5546875" style="245" bestFit="1" customWidth="1"/>
    <col min="5926" max="5926" width="4.44140625" style="245" customWidth="1"/>
    <col min="5927" max="5928" width="4.6640625" style="245" customWidth="1"/>
    <col min="5929" max="5929" width="5.44140625" style="245" customWidth="1"/>
    <col min="5930" max="5930" width="6.109375" style="245" customWidth="1"/>
    <col min="5931" max="6150" width="8.88671875" style="245"/>
    <col min="6151" max="6151" width="3.44140625" style="245" customWidth="1"/>
    <col min="6152" max="6152" width="38.5546875" style="245" customWidth="1"/>
    <col min="6153" max="6153" width="4.6640625" style="245" customWidth="1"/>
    <col min="6154" max="6155" width="4.5546875" style="245" customWidth="1"/>
    <col min="6156" max="6157" width="4.6640625" style="245" customWidth="1"/>
    <col min="6158" max="6158" width="4.109375" style="245" customWidth="1"/>
    <col min="6159" max="6159" width="4.6640625" style="245" customWidth="1"/>
    <col min="6160" max="6160" width="4.5546875" style="245" customWidth="1"/>
    <col min="6161" max="6161" width="4.33203125" style="245" customWidth="1"/>
    <col min="6162" max="6165" width="4.6640625" style="245" customWidth="1"/>
    <col min="6166" max="6166" width="4.5546875" style="245" customWidth="1"/>
    <col min="6167" max="6172" width="4.6640625" style="245" customWidth="1"/>
    <col min="6173" max="6173" width="4.33203125" style="245" customWidth="1"/>
    <col min="6174" max="6174" width="4.5546875" style="245" customWidth="1"/>
    <col min="6175" max="6177" width="4.6640625" style="245" customWidth="1"/>
    <col min="6178" max="6178" width="4.5546875" style="245" customWidth="1"/>
    <col min="6179" max="6179" width="4.44140625" style="245" customWidth="1"/>
    <col min="6180" max="6180" width="4.6640625" style="245" customWidth="1"/>
    <col min="6181" max="6181" width="4.5546875" style="245" bestFit="1" customWidth="1"/>
    <col min="6182" max="6182" width="4.44140625" style="245" customWidth="1"/>
    <col min="6183" max="6184" width="4.6640625" style="245" customWidth="1"/>
    <col min="6185" max="6185" width="5.44140625" style="245" customWidth="1"/>
    <col min="6186" max="6186" width="6.109375" style="245" customWidth="1"/>
    <col min="6187" max="6406" width="8.88671875" style="245"/>
    <col min="6407" max="6407" width="3.44140625" style="245" customWidth="1"/>
    <col min="6408" max="6408" width="38.5546875" style="245" customWidth="1"/>
    <col min="6409" max="6409" width="4.6640625" style="245" customWidth="1"/>
    <col min="6410" max="6411" width="4.5546875" style="245" customWidth="1"/>
    <col min="6412" max="6413" width="4.6640625" style="245" customWidth="1"/>
    <col min="6414" max="6414" width="4.109375" style="245" customWidth="1"/>
    <col min="6415" max="6415" width="4.6640625" style="245" customWidth="1"/>
    <col min="6416" max="6416" width="4.5546875" style="245" customWidth="1"/>
    <col min="6417" max="6417" width="4.33203125" style="245" customWidth="1"/>
    <col min="6418" max="6421" width="4.6640625" style="245" customWidth="1"/>
    <col min="6422" max="6422" width="4.5546875" style="245" customWidth="1"/>
    <col min="6423" max="6428" width="4.6640625" style="245" customWidth="1"/>
    <col min="6429" max="6429" width="4.33203125" style="245" customWidth="1"/>
    <col min="6430" max="6430" width="4.5546875" style="245" customWidth="1"/>
    <col min="6431" max="6433" width="4.6640625" style="245" customWidth="1"/>
    <col min="6434" max="6434" width="4.5546875" style="245" customWidth="1"/>
    <col min="6435" max="6435" width="4.44140625" style="245" customWidth="1"/>
    <col min="6436" max="6436" width="4.6640625" style="245" customWidth="1"/>
    <col min="6437" max="6437" width="4.5546875" style="245" bestFit="1" customWidth="1"/>
    <col min="6438" max="6438" width="4.44140625" style="245" customWidth="1"/>
    <col min="6439" max="6440" width="4.6640625" style="245" customWidth="1"/>
    <col min="6441" max="6441" width="5.44140625" style="245" customWidth="1"/>
    <col min="6442" max="6442" width="6.109375" style="245" customWidth="1"/>
    <col min="6443" max="6662" width="8.88671875" style="245"/>
    <col min="6663" max="6663" width="3.44140625" style="245" customWidth="1"/>
    <col min="6664" max="6664" width="38.5546875" style="245" customWidth="1"/>
    <col min="6665" max="6665" width="4.6640625" style="245" customWidth="1"/>
    <col min="6666" max="6667" width="4.5546875" style="245" customWidth="1"/>
    <col min="6668" max="6669" width="4.6640625" style="245" customWidth="1"/>
    <col min="6670" max="6670" width="4.109375" style="245" customWidth="1"/>
    <col min="6671" max="6671" width="4.6640625" style="245" customWidth="1"/>
    <col min="6672" max="6672" width="4.5546875" style="245" customWidth="1"/>
    <col min="6673" max="6673" width="4.33203125" style="245" customWidth="1"/>
    <col min="6674" max="6677" width="4.6640625" style="245" customWidth="1"/>
    <col min="6678" max="6678" width="4.5546875" style="245" customWidth="1"/>
    <col min="6679" max="6684" width="4.6640625" style="245" customWidth="1"/>
    <col min="6685" max="6685" width="4.33203125" style="245" customWidth="1"/>
    <col min="6686" max="6686" width="4.5546875" style="245" customWidth="1"/>
    <col min="6687" max="6689" width="4.6640625" style="245" customWidth="1"/>
    <col min="6690" max="6690" width="4.5546875" style="245" customWidth="1"/>
    <col min="6691" max="6691" width="4.44140625" style="245" customWidth="1"/>
    <col min="6692" max="6692" width="4.6640625" style="245" customWidth="1"/>
    <col min="6693" max="6693" width="4.5546875" style="245" bestFit="1" customWidth="1"/>
    <col min="6694" max="6694" width="4.44140625" style="245" customWidth="1"/>
    <col min="6695" max="6696" width="4.6640625" style="245" customWidth="1"/>
    <col min="6697" max="6697" width="5.44140625" style="245" customWidth="1"/>
    <col min="6698" max="6698" width="6.109375" style="245" customWidth="1"/>
    <col min="6699" max="6918" width="8.88671875" style="245"/>
    <col min="6919" max="6919" width="3.44140625" style="245" customWidth="1"/>
    <col min="6920" max="6920" width="38.5546875" style="245" customWidth="1"/>
    <col min="6921" max="6921" width="4.6640625" style="245" customWidth="1"/>
    <col min="6922" max="6923" width="4.5546875" style="245" customWidth="1"/>
    <col min="6924" max="6925" width="4.6640625" style="245" customWidth="1"/>
    <col min="6926" max="6926" width="4.109375" style="245" customWidth="1"/>
    <col min="6927" max="6927" width="4.6640625" style="245" customWidth="1"/>
    <col min="6928" max="6928" width="4.5546875" style="245" customWidth="1"/>
    <col min="6929" max="6929" width="4.33203125" style="245" customWidth="1"/>
    <col min="6930" max="6933" width="4.6640625" style="245" customWidth="1"/>
    <col min="6934" max="6934" width="4.5546875" style="245" customWidth="1"/>
    <col min="6935" max="6940" width="4.6640625" style="245" customWidth="1"/>
    <col min="6941" max="6941" width="4.33203125" style="245" customWidth="1"/>
    <col min="6942" max="6942" width="4.5546875" style="245" customWidth="1"/>
    <col min="6943" max="6945" width="4.6640625" style="245" customWidth="1"/>
    <col min="6946" max="6946" width="4.5546875" style="245" customWidth="1"/>
    <col min="6947" max="6947" width="4.44140625" style="245" customWidth="1"/>
    <col min="6948" max="6948" width="4.6640625" style="245" customWidth="1"/>
    <col min="6949" max="6949" width="4.5546875" style="245" bestFit="1" customWidth="1"/>
    <col min="6950" max="6950" width="4.44140625" style="245" customWidth="1"/>
    <col min="6951" max="6952" width="4.6640625" style="245" customWidth="1"/>
    <col min="6953" max="6953" width="5.44140625" style="245" customWidth="1"/>
    <col min="6954" max="6954" width="6.109375" style="245" customWidth="1"/>
    <col min="6955" max="7174" width="8.88671875" style="245"/>
    <col min="7175" max="7175" width="3.44140625" style="245" customWidth="1"/>
    <col min="7176" max="7176" width="38.5546875" style="245" customWidth="1"/>
    <col min="7177" max="7177" width="4.6640625" style="245" customWidth="1"/>
    <col min="7178" max="7179" width="4.5546875" style="245" customWidth="1"/>
    <col min="7180" max="7181" width="4.6640625" style="245" customWidth="1"/>
    <col min="7182" max="7182" width="4.109375" style="245" customWidth="1"/>
    <col min="7183" max="7183" width="4.6640625" style="245" customWidth="1"/>
    <col min="7184" max="7184" width="4.5546875" style="245" customWidth="1"/>
    <col min="7185" max="7185" width="4.33203125" style="245" customWidth="1"/>
    <col min="7186" max="7189" width="4.6640625" style="245" customWidth="1"/>
    <col min="7190" max="7190" width="4.5546875" style="245" customWidth="1"/>
    <col min="7191" max="7196" width="4.6640625" style="245" customWidth="1"/>
    <col min="7197" max="7197" width="4.33203125" style="245" customWidth="1"/>
    <col min="7198" max="7198" width="4.5546875" style="245" customWidth="1"/>
    <col min="7199" max="7201" width="4.6640625" style="245" customWidth="1"/>
    <col min="7202" max="7202" width="4.5546875" style="245" customWidth="1"/>
    <col min="7203" max="7203" width="4.44140625" style="245" customWidth="1"/>
    <col min="7204" max="7204" width="4.6640625" style="245" customWidth="1"/>
    <col min="7205" max="7205" width="4.5546875" style="245" bestFit="1" customWidth="1"/>
    <col min="7206" max="7206" width="4.44140625" style="245" customWidth="1"/>
    <col min="7207" max="7208" width="4.6640625" style="245" customWidth="1"/>
    <col min="7209" max="7209" width="5.44140625" style="245" customWidth="1"/>
    <col min="7210" max="7210" width="6.109375" style="245" customWidth="1"/>
    <col min="7211" max="7430" width="8.88671875" style="245"/>
    <col min="7431" max="7431" width="3.44140625" style="245" customWidth="1"/>
    <col min="7432" max="7432" width="38.5546875" style="245" customWidth="1"/>
    <col min="7433" max="7433" width="4.6640625" style="245" customWidth="1"/>
    <col min="7434" max="7435" width="4.5546875" style="245" customWidth="1"/>
    <col min="7436" max="7437" width="4.6640625" style="245" customWidth="1"/>
    <col min="7438" max="7438" width="4.109375" style="245" customWidth="1"/>
    <col min="7439" max="7439" width="4.6640625" style="245" customWidth="1"/>
    <col min="7440" max="7440" width="4.5546875" style="245" customWidth="1"/>
    <col min="7441" max="7441" width="4.33203125" style="245" customWidth="1"/>
    <col min="7442" max="7445" width="4.6640625" style="245" customWidth="1"/>
    <col min="7446" max="7446" width="4.5546875" style="245" customWidth="1"/>
    <col min="7447" max="7452" width="4.6640625" style="245" customWidth="1"/>
    <col min="7453" max="7453" width="4.33203125" style="245" customWidth="1"/>
    <col min="7454" max="7454" width="4.5546875" style="245" customWidth="1"/>
    <col min="7455" max="7457" width="4.6640625" style="245" customWidth="1"/>
    <col min="7458" max="7458" width="4.5546875" style="245" customWidth="1"/>
    <col min="7459" max="7459" width="4.44140625" style="245" customWidth="1"/>
    <col min="7460" max="7460" width="4.6640625" style="245" customWidth="1"/>
    <col min="7461" max="7461" width="4.5546875" style="245" bestFit="1" customWidth="1"/>
    <col min="7462" max="7462" width="4.44140625" style="245" customWidth="1"/>
    <col min="7463" max="7464" width="4.6640625" style="245" customWidth="1"/>
    <col min="7465" max="7465" width="5.44140625" style="245" customWidth="1"/>
    <col min="7466" max="7466" width="6.109375" style="245" customWidth="1"/>
    <col min="7467" max="7686" width="8.88671875" style="245"/>
    <col min="7687" max="7687" width="3.44140625" style="245" customWidth="1"/>
    <col min="7688" max="7688" width="38.5546875" style="245" customWidth="1"/>
    <col min="7689" max="7689" width="4.6640625" style="245" customWidth="1"/>
    <col min="7690" max="7691" width="4.5546875" style="245" customWidth="1"/>
    <col min="7692" max="7693" width="4.6640625" style="245" customWidth="1"/>
    <col min="7694" max="7694" width="4.109375" style="245" customWidth="1"/>
    <col min="7695" max="7695" width="4.6640625" style="245" customWidth="1"/>
    <col min="7696" max="7696" width="4.5546875" style="245" customWidth="1"/>
    <col min="7697" max="7697" width="4.33203125" style="245" customWidth="1"/>
    <col min="7698" max="7701" width="4.6640625" style="245" customWidth="1"/>
    <col min="7702" max="7702" width="4.5546875" style="245" customWidth="1"/>
    <col min="7703" max="7708" width="4.6640625" style="245" customWidth="1"/>
    <col min="7709" max="7709" width="4.33203125" style="245" customWidth="1"/>
    <col min="7710" max="7710" width="4.5546875" style="245" customWidth="1"/>
    <col min="7711" max="7713" width="4.6640625" style="245" customWidth="1"/>
    <col min="7714" max="7714" width="4.5546875" style="245" customWidth="1"/>
    <col min="7715" max="7715" width="4.44140625" style="245" customWidth="1"/>
    <col min="7716" max="7716" width="4.6640625" style="245" customWidth="1"/>
    <col min="7717" max="7717" width="4.5546875" style="245" bestFit="1" customWidth="1"/>
    <col min="7718" max="7718" width="4.44140625" style="245" customWidth="1"/>
    <col min="7719" max="7720" width="4.6640625" style="245" customWidth="1"/>
    <col min="7721" max="7721" width="5.44140625" style="245" customWidth="1"/>
    <col min="7722" max="7722" width="6.109375" style="245" customWidth="1"/>
    <col min="7723" max="7942" width="8.88671875" style="245"/>
    <col min="7943" max="7943" width="3.44140625" style="245" customWidth="1"/>
    <col min="7944" max="7944" width="38.5546875" style="245" customWidth="1"/>
    <col min="7945" max="7945" width="4.6640625" style="245" customWidth="1"/>
    <col min="7946" max="7947" width="4.5546875" style="245" customWidth="1"/>
    <col min="7948" max="7949" width="4.6640625" style="245" customWidth="1"/>
    <col min="7950" max="7950" width="4.109375" style="245" customWidth="1"/>
    <col min="7951" max="7951" width="4.6640625" style="245" customWidth="1"/>
    <col min="7952" max="7952" width="4.5546875" style="245" customWidth="1"/>
    <col min="7953" max="7953" width="4.33203125" style="245" customWidth="1"/>
    <col min="7954" max="7957" width="4.6640625" style="245" customWidth="1"/>
    <col min="7958" max="7958" width="4.5546875" style="245" customWidth="1"/>
    <col min="7959" max="7964" width="4.6640625" style="245" customWidth="1"/>
    <col min="7965" max="7965" width="4.33203125" style="245" customWidth="1"/>
    <col min="7966" max="7966" width="4.5546875" style="245" customWidth="1"/>
    <col min="7967" max="7969" width="4.6640625" style="245" customWidth="1"/>
    <col min="7970" max="7970" width="4.5546875" style="245" customWidth="1"/>
    <col min="7971" max="7971" width="4.44140625" style="245" customWidth="1"/>
    <col min="7972" max="7972" width="4.6640625" style="245" customWidth="1"/>
    <col min="7973" max="7973" width="4.5546875" style="245" bestFit="1" customWidth="1"/>
    <col min="7974" max="7974" width="4.44140625" style="245" customWidth="1"/>
    <col min="7975" max="7976" width="4.6640625" style="245" customWidth="1"/>
    <col min="7977" max="7977" width="5.44140625" style="245" customWidth="1"/>
    <col min="7978" max="7978" width="6.109375" style="245" customWidth="1"/>
    <col min="7979" max="8198" width="8.88671875" style="245"/>
    <col min="8199" max="8199" width="3.44140625" style="245" customWidth="1"/>
    <col min="8200" max="8200" width="38.5546875" style="245" customWidth="1"/>
    <col min="8201" max="8201" width="4.6640625" style="245" customWidth="1"/>
    <col min="8202" max="8203" width="4.5546875" style="245" customWidth="1"/>
    <col min="8204" max="8205" width="4.6640625" style="245" customWidth="1"/>
    <col min="8206" max="8206" width="4.109375" style="245" customWidth="1"/>
    <col min="8207" max="8207" width="4.6640625" style="245" customWidth="1"/>
    <col min="8208" max="8208" width="4.5546875" style="245" customWidth="1"/>
    <col min="8209" max="8209" width="4.33203125" style="245" customWidth="1"/>
    <col min="8210" max="8213" width="4.6640625" style="245" customWidth="1"/>
    <col min="8214" max="8214" width="4.5546875" style="245" customWidth="1"/>
    <col min="8215" max="8220" width="4.6640625" style="245" customWidth="1"/>
    <col min="8221" max="8221" width="4.33203125" style="245" customWidth="1"/>
    <col min="8222" max="8222" width="4.5546875" style="245" customWidth="1"/>
    <col min="8223" max="8225" width="4.6640625" style="245" customWidth="1"/>
    <col min="8226" max="8226" width="4.5546875" style="245" customWidth="1"/>
    <col min="8227" max="8227" width="4.44140625" style="245" customWidth="1"/>
    <col min="8228" max="8228" width="4.6640625" style="245" customWidth="1"/>
    <col min="8229" max="8229" width="4.5546875" style="245" bestFit="1" customWidth="1"/>
    <col min="8230" max="8230" width="4.44140625" style="245" customWidth="1"/>
    <col min="8231" max="8232" width="4.6640625" style="245" customWidth="1"/>
    <col min="8233" max="8233" width="5.44140625" style="245" customWidth="1"/>
    <col min="8234" max="8234" width="6.109375" style="245" customWidth="1"/>
    <col min="8235" max="8454" width="8.88671875" style="245"/>
    <col min="8455" max="8455" width="3.44140625" style="245" customWidth="1"/>
    <col min="8456" max="8456" width="38.5546875" style="245" customWidth="1"/>
    <col min="8457" max="8457" width="4.6640625" style="245" customWidth="1"/>
    <col min="8458" max="8459" width="4.5546875" style="245" customWidth="1"/>
    <col min="8460" max="8461" width="4.6640625" style="245" customWidth="1"/>
    <col min="8462" max="8462" width="4.109375" style="245" customWidth="1"/>
    <col min="8463" max="8463" width="4.6640625" style="245" customWidth="1"/>
    <col min="8464" max="8464" width="4.5546875" style="245" customWidth="1"/>
    <col min="8465" max="8465" width="4.33203125" style="245" customWidth="1"/>
    <col min="8466" max="8469" width="4.6640625" style="245" customWidth="1"/>
    <col min="8470" max="8470" width="4.5546875" style="245" customWidth="1"/>
    <col min="8471" max="8476" width="4.6640625" style="245" customWidth="1"/>
    <col min="8477" max="8477" width="4.33203125" style="245" customWidth="1"/>
    <col min="8478" max="8478" width="4.5546875" style="245" customWidth="1"/>
    <col min="8479" max="8481" width="4.6640625" style="245" customWidth="1"/>
    <col min="8482" max="8482" width="4.5546875" style="245" customWidth="1"/>
    <col min="8483" max="8483" width="4.44140625" style="245" customWidth="1"/>
    <col min="8484" max="8484" width="4.6640625" style="245" customWidth="1"/>
    <col min="8485" max="8485" width="4.5546875" style="245" bestFit="1" customWidth="1"/>
    <col min="8486" max="8486" width="4.44140625" style="245" customWidth="1"/>
    <col min="8487" max="8488" width="4.6640625" style="245" customWidth="1"/>
    <col min="8489" max="8489" width="5.44140625" style="245" customWidth="1"/>
    <col min="8490" max="8490" width="6.109375" style="245" customWidth="1"/>
    <col min="8491" max="8710" width="8.88671875" style="245"/>
    <col min="8711" max="8711" width="3.44140625" style="245" customWidth="1"/>
    <col min="8712" max="8712" width="38.5546875" style="245" customWidth="1"/>
    <col min="8713" max="8713" width="4.6640625" style="245" customWidth="1"/>
    <col min="8714" max="8715" width="4.5546875" style="245" customWidth="1"/>
    <col min="8716" max="8717" width="4.6640625" style="245" customWidth="1"/>
    <col min="8718" max="8718" width="4.109375" style="245" customWidth="1"/>
    <col min="8719" max="8719" width="4.6640625" style="245" customWidth="1"/>
    <col min="8720" max="8720" width="4.5546875" style="245" customWidth="1"/>
    <col min="8721" max="8721" width="4.33203125" style="245" customWidth="1"/>
    <col min="8722" max="8725" width="4.6640625" style="245" customWidth="1"/>
    <col min="8726" max="8726" width="4.5546875" style="245" customWidth="1"/>
    <col min="8727" max="8732" width="4.6640625" style="245" customWidth="1"/>
    <col min="8733" max="8733" width="4.33203125" style="245" customWidth="1"/>
    <col min="8734" max="8734" width="4.5546875" style="245" customWidth="1"/>
    <col min="8735" max="8737" width="4.6640625" style="245" customWidth="1"/>
    <col min="8738" max="8738" width="4.5546875" style="245" customWidth="1"/>
    <col min="8739" max="8739" width="4.44140625" style="245" customWidth="1"/>
    <col min="8740" max="8740" width="4.6640625" style="245" customWidth="1"/>
    <col min="8741" max="8741" width="4.5546875" style="245" bestFit="1" customWidth="1"/>
    <col min="8742" max="8742" width="4.44140625" style="245" customWidth="1"/>
    <col min="8743" max="8744" width="4.6640625" style="245" customWidth="1"/>
    <col min="8745" max="8745" width="5.44140625" style="245" customWidth="1"/>
    <col min="8746" max="8746" width="6.109375" style="245" customWidth="1"/>
    <col min="8747" max="8966" width="8.88671875" style="245"/>
    <col min="8967" max="8967" width="3.44140625" style="245" customWidth="1"/>
    <col min="8968" max="8968" width="38.5546875" style="245" customWidth="1"/>
    <col min="8969" max="8969" width="4.6640625" style="245" customWidth="1"/>
    <col min="8970" max="8971" width="4.5546875" style="245" customWidth="1"/>
    <col min="8972" max="8973" width="4.6640625" style="245" customWidth="1"/>
    <col min="8974" max="8974" width="4.109375" style="245" customWidth="1"/>
    <col min="8975" max="8975" width="4.6640625" style="245" customWidth="1"/>
    <col min="8976" max="8976" width="4.5546875" style="245" customWidth="1"/>
    <col min="8977" max="8977" width="4.33203125" style="245" customWidth="1"/>
    <col min="8978" max="8981" width="4.6640625" style="245" customWidth="1"/>
    <col min="8982" max="8982" width="4.5546875" style="245" customWidth="1"/>
    <col min="8983" max="8988" width="4.6640625" style="245" customWidth="1"/>
    <col min="8989" max="8989" width="4.33203125" style="245" customWidth="1"/>
    <col min="8990" max="8990" width="4.5546875" style="245" customWidth="1"/>
    <col min="8991" max="8993" width="4.6640625" style="245" customWidth="1"/>
    <col min="8994" max="8994" width="4.5546875" style="245" customWidth="1"/>
    <col min="8995" max="8995" width="4.44140625" style="245" customWidth="1"/>
    <col min="8996" max="8996" width="4.6640625" style="245" customWidth="1"/>
    <col min="8997" max="8997" width="4.5546875" style="245" bestFit="1" customWidth="1"/>
    <col min="8998" max="8998" width="4.44140625" style="245" customWidth="1"/>
    <col min="8999" max="9000" width="4.6640625" style="245" customWidth="1"/>
    <col min="9001" max="9001" width="5.44140625" style="245" customWidth="1"/>
    <col min="9002" max="9002" width="6.109375" style="245" customWidth="1"/>
    <col min="9003" max="9222" width="8.88671875" style="245"/>
    <col min="9223" max="9223" width="3.44140625" style="245" customWidth="1"/>
    <col min="9224" max="9224" width="38.5546875" style="245" customWidth="1"/>
    <col min="9225" max="9225" width="4.6640625" style="245" customWidth="1"/>
    <col min="9226" max="9227" width="4.5546875" style="245" customWidth="1"/>
    <col min="9228" max="9229" width="4.6640625" style="245" customWidth="1"/>
    <col min="9230" max="9230" width="4.109375" style="245" customWidth="1"/>
    <col min="9231" max="9231" width="4.6640625" style="245" customWidth="1"/>
    <col min="9232" max="9232" width="4.5546875" style="245" customWidth="1"/>
    <col min="9233" max="9233" width="4.33203125" style="245" customWidth="1"/>
    <col min="9234" max="9237" width="4.6640625" style="245" customWidth="1"/>
    <col min="9238" max="9238" width="4.5546875" style="245" customWidth="1"/>
    <col min="9239" max="9244" width="4.6640625" style="245" customWidth="1"/>
    <col min="9245" max="9245" width="4.33203125" style="245" customWidth="1"/>
    <col min="9246" max="9246" width="4.5546875" style="245" customWidth="1"/>
    <col min="9247" max="9249" width="4.6640625" style="245" customWidth="1"/>
    <col min="9250" max="9250" width="4.5546875" style="245" customWidth="1"/>
    <col min="9251" max="9251" width="4.44140625" style="245" customWidth="1"/>
    <col min="9252" max="9252" width="4.6640625" style="245" customWidth="1"/>
    <col min="9253" max="9253" width="4.5546875" style="245" bestFit="1" customWidth="1"/>
    <col min="9254" max="9254" width="4.44140625" style="245" customWidth="1"/>
    <col min="9255" max="9256" width="4.6640625" style="245" customWidth="1"/>
    <col min="9257" max="9257" width="5.44140625" style="245" customWidth="1"/>
    <col min="9258" max="9258" width="6.109375" style="245" customWidth="1"/>
    <col min="9259" max="9478" width="8.88671875" style="245"/>
    <col min="9479" max="9479" width="3.44140625" style="245" customWidth="1"/>
    <col min="9480" max="9480" width="38.5546875" style="245" customWidth="1"/>
    <col min="9481" max="9481" width="4.6640625" style="245" customWidth="1"/>
    <col min="9482" max="9483" width="4.5546875" style="245" customWidth="1"/>
    <col min="9484" max="9485" width="4.6640625" style="245" customWidth="1"/>
    <col min="9486" max="9486" width="4.109375" style="245" customWidth="1"/>
    <col min="9487" max="9487" width="4.6640625" style="245" customWidth="1"/>
    <col min="9488" max="9488" width="4.5546875" style="245" customWidth="1"/>
    <col min="9489" max="9489" width="4.33203125" style="245" customWidth="1"/>
    <col min="9490" max="9493" width="4.6640625" style="245" customWidth="1"/>
    <col min="9494" max="9494" width="4.5546875" style="245" customWidth="1"/>
    <col min="9495" max="9500" width="4.6640625" style="245" customWidth="1"/>
    <col min="9501" max="9501" width="4.33203125" style="245" customWidth="1"/>
    <col min="9502" max="9502" width="4.5546875" style="245" customWidth="1"/>
    <col min="9503" max="9505" width="4.6640625" style="245" customWidth="1"/>
    <col min="9506" max="9506" width="4.5546875" style="245" customWidth="1"/>
    <col min="9507" max="9507" width="4.44140625" style="245" customWidth="1"/>
    <col min="9508" max="9508" width="4.6640625" style="245" customWidth="1"/>
    <col min="9509" max="9509" width="4.5546875" style="245" bestFit="1" customWidth="1"/>
    <col min="9510" max="9510" width="4.44140625" style="245" customWidth="1"/>
    <col min="9511" max="9512" width="4.6640625" style="245" customWidth="1"/>
    <col min="9513" max="9513" width="5.44140625" style="245" customWidth="1"/>
    <col min="9514" max="9514" width="6.109375" style="245" customWidth="1"/>
    <col min="9515" max="9734" width="8.88671875" style="245"/>
    <col min="9735" max="9735" width="3.44140625" style="245" customWidth="1"/>
    <col min="9736" max="9736" width="38.5546875" style="245" customWidth="1"/>
    <col min="9737" max="9737" width="4.6640625" style="245" customWidth="1"/>
    <col min="9738" max="9739" width="4.5546875" style="245" customWidth="1"/>
    <col min="9740" max="9741" width="4.6640625" style="245" customWidth="1"/>
    <col min="9742" max="9742" width="4.109375" style="245" customWidth="1"/>
    <col min="9743" max="9743" width="4.6640625" style="245" customWidth="1"/>
    <col min="9744" max="9744" width="4.5546875" style="245" customWidth="1"/>
    <col min="9745" max="9745" width="4.33203125" style="245" customWidth="1"/>
    <col min="9746" max="9749" width="4.6640625" style="245" customWidth="1"/>
    <col min="9750" max="9750" width="4.5546875" style="245" customWidth="1"/>
    <col min="9751" max="9756" width="4.6640625" style="245" customWidth="1"/>
    <col min="9757" max="9757" width="4.33203125" style="245" customWidth="1"/>
    <col min="9758" max="9758" width="4.5546875" style="245" customWidth="1"/>
    <col min="9759" max="9761" width="4.6640625" style="245" customWidth="1"/>
    <col min="9762" max="9762" width="4.5546875" style="245" customWidth="1"/>
    <col min="9763" max="9763" width="4.44140625" style="245" customWidth="1"/>
    <col min="9764" max="9764" width="4.6640625" style="245" customWidth="1"/>
    <col min="9765" max="9765" width="4.5546875" style="245" bestFit="1" customWidth="1"/>
    <col min="9766" max="9766" width="4.44140625" style="245" customWidth="1"/>
    <col min="9767" max="9768" width="4.6640625" style="245" customWidth="1"/>
    <col min="9769" max="9769" width="5.44140625" style="245" customWidth="1"/>
    <col min="9770" max="9770" width="6.109375" style="245" customWidth="1"/>
    <col min="9771" max="9990" width="8.88671875" style="245"/>
    <col min="9991" max="9991" width="3.44140625" style="245" customWidth="1"/>
    <col min="9992" max="9992" width="38.5546875" style="245" customWidth="1"/>
    <col min="9993" max="9993" width="4.6640625" style="245" customWidth="1"/>
    <col min="9994" max="9995" width="4.5546875" style="245" customWidth="1"/>
    <col min="9996" max="9997" width="4.6640625" style="245" customWidth="1"/>
    <col min="9998" max="9998" width="4.109375" style="245" customWidth="1"/>
    <col min="9999" max="9999" width="4.6640625" style="245" customWidth="1"/>
    <col min="10000" max="10000" width="4.5546875" style="245" customWidth="1"/>
    <col min="10001" max="10001" width="4.33203125" style="245" customWidth="1"/>
    <col min="10002" max="10005" width="4.6640625" style="245" customWidth="1"/>
    <col min="10006" max="10006" width="4.5546875" style="245" customWidth="1"/>
    <col min="10007" max="10012" width="4.6640625" style="245" customWidth="1"/>
    <col min="10013" max="10013" width="4.33203125" style="245" customWidth="1"/>
    <col min="10014" max="10014" width="4.5546875" style="245" customWidth="1"/>
    <col min="10015" max="10017" width="4.6640625" style="245" customWidth="1"/>
    <col min="10018" max="10018" width="4.5546875" style="245" customWidth="1"/>
    <col min="10019" max="10019" width="4.44140625" style="245" customWidth="1"/>
    <col min="10020" max="10020" width="4.6640625" style="245" customWidth="1"/>
    <col min="10021" max="10021" width="4.5546875" style="245" bestFit="1" customWidth="1"/>
    <col min="10022" max="10022" width="4.44140625" style="245" customWidth="1"/>
    <col min="10023" max="10024" width="4.6640625" style="245" customWidth="1"/>
    <col min="10025" max="10025" width="5.44140625" style="245" customWidth="1"/>
    <col min="10026" max="10026" width="6.109375" style="245" customWidth="1"/>
    <col min="10027" max="10246" width="8.88671875" style="245"/>
    <col min="10247" max="10247" width="3.44140625" style="245" customWidth="1"/>
    <col min="10248" max="10248" width="38.5546875" style="245" customWidth="1"/>
    <col min="10249" max="10249" width="4.6640625" style="245" customWidth="1"/>
    <col min="10250" max="10251" width="4.5546875" style="245" customWidth="1"/>
    <col min="10252" max="10253" width="4.6640625" style="245" customWidth="1"/>
    <col min="10254" max="10254" width="4.109375" style="245" customWidth="1"/>
    <col min="10255" max="10255" width="4.6640625" style="245" customWidth="1"/>
    <col min="10256" max="10256" width="4.5546875" style="245" customWidth="1"/>
    <col min="10257" max="10257" width="4.33203125" style="245" customWidth="1"/>
    <col min="10258" max="10261" width="4.6640625" style="245" customWidth="1"/>
    <col min="10262" max="10262" width="4.5546875" style="245" customWidth="1"/>
    <col min="10263" max="10268" width="4.6640625" style="245" customWidth="1"/>
    <col min="10269" max="10269" width="4.33203125" style="245" customWidth="1"/>
    <col min="10270" max="10270" width="4.5546875" style="245" customWidth="1"/>
    <col min="10271" max="10273" width="4.6640625" style="245" customWidth="1"/>
    <col min="10274" max="10274" width="4.5546875" style="245" customWidth="1"/>
    <col min="10275" max="10275" width="4.44140625" style="245" customWidth="1"/>
    <col min="10276" max="10276" width="4.6640625" style="245" customWidth="1"/>
    <col min="10277" max="10277" width="4.5546875" style="245" bestFit="1" customWidth="1"/>
    <col min="10278" max="10278" width="4.44140625" style="245" customWidth="1"/>
    <col min="10279" max="10280" width="4.6640625" style="245" customWidth="1"/>
    <col min="10281" max="10281" width="5.44140625" style="245" customWidth="1"/>
    <col min="10282" max="10282" width="6.109375" style="245" customWidth="1"/>
    <col min="10283" max="10502" width="8.88671875" style="245"/>
    <col min="10503" max="10503" width="3.44140625" style="245" customWidth="1"/>
    <col min="10504" max="10504" width="38.5546875" style="245" customWidth="1"/>
    <col min="10505" max="10505" width="4.6640625" style="245" customWidth="1"/>
    <col min="10506" max="10507" width="4.5546875" style="245" customWidth="1"/>
    <col min="10508" max="10509" width="4.6640625" style="245" customWidth="1"/>
    <col min="10510" max="10510" width="4.109375" style="245" customWidth="1"/>
    <col min="10511" max="10511" width="4.6640625" style="245" customWidth="1"/>
    <col min="10512" max="10512" width="4.5546875" style="245" customWidth="1"/>
    <col min="10513" max="10513" width="4.33203125" style="245" customWidth="1"/>
    <col min="10514" max="10517" width="4.6640625" style="245" customWidth="1"/>
    <col min="10518" max="10518" width="4.5546875" style="245" customWidth="1"/>
    <col min="10519" max="10524" width="4.6640625" style="245" customWidth="1"/>
    <col min="10525" max="10525" width="4.33203125" style="245" customWidth="1"/>
    <col min="10526" max="10526" width="4.5546875" style="245" customWidth="1"/>
    <col min="10527" max="10529" width="4.6640625" style="245" customWidth="1"/>
    <col min="10530" max="10530" width="4.5546875" style="245" customWidth="1"/>
    <col min="10531" max="10531" width="4.44140625" style="245" customWidth="1"/>
    <col min="10532" max="10532" width="4.6640625" style="245" customWidth="1"/>
    <col min="10533" max="10533" width="4.5546875" style="245" bestFit="1" customWidth="1"/>
    <col min="10534" max="10534" width="4.44140625" style="245" customWidth="1"/>
    <col min="10535" max="10536" width="4.6640625" style="245" customWidth="1"/>
    <col min="10537" max="10537" width="5.44140625" style="245" customWidth="1"/>
    <col min="10538" max="10538" width="6.109375" style="245" customWidth="1"/>
    <col min="10539" max="10758" width="8.88671875" style="245"/>
    <col min="10759" max="10759" width="3.44140625" style="245" customWidth="1"/>
    <col min="10760" max="10760" width="38.5546875" style="245" customWidth="1"/>
    <col min="10761" max="10761" width="4.6640625" style="245" customWidth="1"/>
    <col min="10762" max="10763" width="4.5546875" style="245" customWidth="1"/>
    <col min="10764" max="10765" width="4.6640625" style="245" customWidth="1"/>
    <col min="10766" max="10766" width="4.109375" style="245" customWidth="1"/>
    <col min="10767" max="10767" width="4.6640625" style="245" customWidth="1"/>
    <col min="10768" max="10768" width="4.5546875" style="245" customWidth="1"/>
    <col min="10769" max="10769" width="4.33203125" style="245" customWidth="1"/>
    <col min="10770" max="10773" width="4.6640625" style="245" customWidth="1"/>
    <col min="10774" max="10774" width="4.5546875" style="245" customWidth="1"/>
    <col min="10775" max="10780" width="4.6640625" style="245" customWidth="1"/>
    <col min="10781" max="10781" width="4.33203125" style="245" customWidth="1"/>
    <col min="10782" max="10782" width="4.5546875" style="245" customWidth="1"/>
    <col min="10783" max="10785" width="4.6640625" style="245" customWidth="1"/>
    <col min="10786" max="10786" width="4.5546875" style="245" customWidth="1"/>
    <col min="10787" max="10787" width="4.44140625" style="245" customWidth="1"/>
    <col min="10788" max="10788" width="4.6640625" style="245" customWidth="1"/>
    <col min="10789" max="10789" width="4.5546875" style="245" bestFit="1" customWidth="1"/>
    <col min="10790" max="10790" width="4.44140625" style="245" customWidth="1"/>
    <col min="10791" max="10792" width="4.6640625" style="245" customWidth="1"/>
    <col min="10793" max="10793" width="5.44140625" style="245" customWidth="1"/>
    <col min="10794" max="10794" width="6.109375" style="245" customWidth="1"/>
    <col min="10795" max="11014" width="8.88671875" style="245"/>
    <col min="11015" max="11015" width="3.44140625" style="245" customWidth="1"/>
    <col min="11016" max="11016" width="38.5546875" style="245" customWidth="1"/>
    <col min="11017" max="11017" width="4.6640625" style="245" customWidth="1"/>
    <col min="11018" max="11019" width="4.5546875" style="245" customWidth="1"/>
    <col min="11020" max="11021" width="4.6640625" style="245" customWidth="1"/>
    <col min="11022" max="11022" width="4.109375" style="245" customWidth="1"/>
    <col min="11023" max="11023" width="4.6640625" style="245" customWidth="1"/>
    <col min="11024" max="11024" width="4.5546875" style="245" customWidth="1"/>
    <col min="11025" max="11025" width="4.33203125" style="245" customWidth="1"/>
    <col min="11026" max="11029" width="4.6640625" style="245" customWidth="1"/>
    <col min="11030" max="11030" width="4.5546875" style="245" customWidth="1"/>
    <col min="11031" max="11036" width="4.6640625" style="245" customWidth="1"/>
    <col min="11037" max="11037" width="4.33203125" style="245" customWidth="1"/>
    <col min="11038" max="11038" width="4.5546875" style="245" customWidth="1"/>
    <col min="11039" max="11041" width="4.6640625" style="245" customWidth="1"/>
    <col min="11042" max="11042" width="4.5546875" style="245" customWidth="1"/>
    <col min="11043" max="11043" width="4.44140625" style="245" customWidth="1"/>
    <col min="11044" max="11044" width="4.6640625" style="245" customWidth="1"/>
    <col min="11045" max="11045" width="4.5546875" style="245" bestFit="1" customWidth="1"/>
    <col min="11046" max="11046" width="4.44140625" style="245" customWidth="1"/>
    <col min="11047" max="11048" width="4.6640625" style="245" customWidth="1"/>
    <col min="11049" max="11049" width="5.44140625" style="245" customWidth="1"/>
    <col min="11050" max="11050" width="6.109375" style="245" customWidth="1"/>
    <col min="11051" max="11270" width="8.88671875" style="245"/>
    <col min="11271" max="11271" width="3.44140625" style="245" customWidth="1"/>
    <col min="11272" max="11272" width="38.5546875" style="245" customWidth="1"/>
    <col min="11273" max="11273" width="4.6640625" style="245" customWidth="1"/>
    <col min="11274" max="11275" width="4.5546875" style="245" customWidth="1"/>
    <col min="11276" max="11277" width="4.6640625" style="245" customWidth="1"/>
    <col min="11278" max="11278" width="4.109375" style="245" customWidth="1"/>
    <col min="11279" max="11279" width="4.6640625" style="245" customWidth="1"/>
    <col min="11280" max="11280" width="4.5546875" style="245" customWidth="1"/>
    <col min="11281" max="11281" width="4.33203125" style="245" customWidth="1"/>
    <col min="11282" max="11285" width="4.6640625" style="245" customWidth="1"/>
    <col min="11286" max="11286" width="4.5546875" style="245" customWidth="1"/>
    <col min="11287" max="11292" width="4.6640625" style="245" customWidth="1"/>
    <col min="11293" max="11293" width="4.33203125" style="245" customWidth="1"/>
    <col min="11294" max="11294" width="4.5546875" style="245" customWidth="1"/>
    <col min="11295" max="11297" width="4.6640625" style="245" customWidth="1"/>
    <col min="11298" max="11298" width="4.5546875" style="245" customWidth="1"/>
    <col min="11299" max="11299" width="4.44140625" style="245" customWidth="1"/>
    <col min="11300" max="11300" width="4.6640625" style="245" customWidth="1"/>
    <col min="11301" max="11301" width="4.5546875" style="245" bestFit="1" customWidth="1"/>
    <col min="11302" max="11302" width="4.44140625" style="245" customWidth="1"/>
    <col min="11303" max="11304" width="4.6640625" style="245" customWidth="1"/>
    <col min="11305" max="11305" width="5.44140625" style="245" customWidth="1"/>
    <col min="11306" max="11306" width="6.109375" style="245" customWidth="1"/>
    <col min="11307" max="11526" width="8.88671875" style="245"/>
    <col min="11527" max="11527" width="3.44140625" style="245" customWidth="1"/>
    <col min="11528" max="11528" width="38.5546875" style="245" customWidth="1"/>
    <col min="11529" max="11529" width="4.6640625" style="245" customWidth="1"/>
    <col min="11530" max="11531" width="4.5546875" style="245" customWidth="1"/>
    <col min="11532" max="11533" width="4.6640625" style="245" customWidth="1"/>
    <col min="11534" max="11534" width="4.109375" style="245" customWidth="1"/>
    <col min="11535" max="11535" width="4.6640625" style="245" customWidth="1"/>
    <col min="11536" max="11536" width="4.5546875" style="245" customWidth="1"/>
    <col min="11537" max="11537" width="4.33203125" style="245" customWidth="1"/>
    <col min="11538" max="11541" width="4.6640625" style="245" customWidth="1"/>
    <col min="11542" max="11542" width="4.5546875" style="245" customWidth="1"/>
    <col min="11543" max="11548" width="4.6640625" style="245" customWidth="1"/>
    <col min="11549" max="11549" width="4.33203125" style="245" customWidth="1"/>
    <col min="11550" max="11550" width="4.5546875" style="245" customWidth="1"/>
    <col min="11551" max="11553" width="4.6640625" style="245" customWidth="1"/>
    <col min="11554" max="11554" width="4.5546875" style="245" customWidth="1"/>
    <col min="11555" max="11555" width="4.44140625" style="245" customWidth="1"/>
    <col min="11556" max="11556" width="4.6640625" style="245" customWidth="1"/>
    <col min="11557" max="11557" width="4.5546875" style="245" bestFit="1" customWidth="1"/>
    <col min="11558" max="11558" width="4.44140625" style="245" customWidth="1"/>
    <col min="11559" max="11560" width="4.6640625" style="245" customWidth="1"/>
    <col min="11561" max="11561" width="5.44140625" style="245" customWidth="1"/>
    <col min="11562" max="11562" width="6.109375" style="245" customWidth="1"/>
    <col min="11563" max="11782" width="8.88671875" style="245"/>
    <col min="11783" max="11783" width="3.44140625" style="245" customWidth="1"/>
    <col min="11784" max="11784" width="38.5546875" style="245" customWidth="1"/>
    <col min="11785" max="11785" width="4.6640625" style="245" customWidth="1"/>
    <col min="11786" max="11787" width="4.5546875" style="245" customWidth="1"/>
    <col min="11788" max="11789" width="4.6640625" style="245" customWidth="1"/>
    <col min="11790" max="11790" width="4.109375" style="245" customWidth="1"/>
    <col min="11791" max="11791" width="4.6640625" style="245" customWidth="1"/>
    <col min="11792" max="11792" width="4.5546875" style="245" customWidth="1"/>
    <col min="11793" max="11793" width="4.33203125" style="245" customWidth="1"/>
    <col min="11794" max="11797" width="4.6640625" style="245" customWidth="1"/>
    <col min="11798" max="11798" width="4.5546875" style="245" customWidth="1"/>
    <col min="11799" max="11804" width="4.6640625" style="245" customWidth="1"/>
    <col min="11805" max="11805" width="4.33203125" style="245" customWidth="1"/>
    <col min="11806" max="11806" width="4.5546875" style="245" customWidth="1"/>
    <col min="11807" max="11809" width="4.6640625" style="245" customWidth="1"/>
    <col min="11810" max="11810" width="4.5546875" style="245" customWidth="1"/>
    <col min="11811" max="11811" width="4.44140625" style="245" customWidth="1"/>
    <col min="11812" max="11812" width="4.6640625" style="245" customWidth="1"/>
    <col min="11813" max="11813" width="4.5546875" style="245" bestFit="1" customWidth="1"/>
    <col min="11814" max="11814" width="4.44140625" style="245" customWidth="1"/>
    <col min="11815" max="11816" width="4.6640625" style="245" customWidth="1"/>
    <col min="11817" max="11817" width="5.44140625" style="245" customWidth="1"/>
    <col min="11818" max="11818" width="6.109375" style="245" customWidth="1"/>
    <col min="11819" max="12038" width="8.88671875" style="245"/>
    <col min="12039" max="12039" width="3.44140625" style="245" customWidth="1"/>
    <col min="12040" max="12040" width="38.5546875" style="245" customWidth="1"/>
    <col min="12041" max="12041" width="4.6640625" style="245" customWidth="1"/>
    <col min="12042" max="12043" width="4.5546875" style="245" customWidth="1"/>
    <col min="12044" max="12045" width="4.6640625" style="245" customWidth="1"/>
    <col min="12046" max="12046" width="4.109375" style="245" customWidth="1"/>
    <col min="12047" max="12047" width="4.6640625" style="245" customWidth="1"/>
    <col min="12048" max="12048" width="4.5546875" style="245" customWidth="1"/>
    <col min="12049" max="12049" width="4.33203125" style="245" customWidth="1"/>
    <col min="12050" max="12053" width="4.6640625" style="245" customWidth="1"/>
    <col min="12054" max="12054" width="4.5546875" style="245" customWidth="1"/>
    <col min="12055" max="12060" width="4.6640625" style="245" customWidth="1"/>
    <col min="12061" max="12061" width="4.33203125" style="245" customWidth="1"/>
    <col min="12062" max="12062" width="4.5546875" style="245" customWidth="1"/>
    <col min="12063" max="12065" width="4.6640625" style="245" customWidth="1"/>
    <col min="12066" max="12066" width="4.5546875" style="245" customWidth="1"/>
    <col min="12067" max="12067" width="4.44140625" style="245" customWidth="1"/>
    <col min="12068" max="12068" width="4.6640625" style="245" customWidth="1"/>
    <col min="12069" max="12069" width="4.5546875" style="245" bestFit="1" customWidth="1"/>
    <col min="12070" max="12070" width="4.44140625" style="245" customWidth="1"/>
    <col min="12071" max="12072" width="4.6640625" style="245" customWidth="1"/>
    <col min="12073" max="12073" width="5.44140625" style="245" customWidth="1"/>
    <col min="12074" max="12074" width="6.109375" style="245" customWidth="1"/>
    <col min="12075" max="12294" width="8.88671875" style="245"/>
    <col min="12295" max="12295" width="3.44140625" style="245" customWidth="1"/>
    <col min="12296" max="12296" width="38.5546875" style="245" customWidth="1"/>
    <col min="12297" max="12297" width="4.6640625" style="245" customWidth="1"/>
    <col min="12298" max="12299" width="4.5546875" style="245" customWidth="1"/>
    <col min="12300" max="12301" width="4.6640625" style="245" customWidth="1"/>
    <col min="12302" max="12302" width="4.109375" style="245" customWidth="1"/>
    <col min="12303" max="12303" width="4.6640625" style="245" customWidth="1"/>
    <col min="12304" max="12304" width="4.5546875" style="245" customWidth="1"/>
    <col min="12305" max="12305" width="4.33203125" style="245" customWidth="1"/>
    <col min="12306" max="12309" width="4.6640625" style="245" customWidth="1"/>
    <col min="12310" max="12310" width="4.5546875" style="245" customWidth="1"/>
    <col min="12311" max="12316" width="4.6640625" style="245" customWidth="1"/>
    <col min="12317" max="12317" width="4.33203125" style="245" customWidth="1"/>
    <col min="12318" max="12318" width="4.5546875" style="245" customWidth="1"/>
    <col min="12319" max="12321" width="4.6640625" style="245" customWidth="1"/>
    <col min="12322" max="12322" width="4.5546875" style="245" customWidth="1"/>
    <col min="12323" max="12323" width="4.44140625" style="245" customWidth="1"/>
    <col min="12324" max="12324" width="4.6640625" style="245" customWidth="1"/>
    <col min="12325" max="12325" width="4.5546875" style="245" bestFit="1" customWidth="1"/>
    <col min="12326" max="12326" width="4.44140625" style="245" customWidth="1"/>
    <col min="12327" max="12328" width="4.6640625" style="245" customWidth="1"/>
    <col min="12329" max="12329" width="5.44140625" style="245" customWidth="1"/>
    <col min="12330" max="12330" width="6.109375" style="245" customWidth="1"/>
    <col min="12331" max="12550" width="8.88671875" style="245"/>
    <col min="12551" max="12551" width="3.44140625" style="245" customWidth="1"/>
    <col min="12552" max="12552" width="38.5546875" style="245" customWidth="1"/>
    <col min="12553" max="12553" width="4.6640625" style="245" customWidth="1"/>
    <col min="12554" max="12555" width="4.5546875" style="245" customWidth="1"/>
    <col min="12556" max="12557" width="4.6640625" style="245" customWidth="1"/>
    <col min="12558" max="12558" width="4.109375" style="245" customWidth="1"/>
    <col min="12559" max="12559" width="4.6640625" style="245" customWidth="1"/>
    <col min="12560" max="12560" width="4.5546875" style="245" customWidth="1"/>
    <col min="12561" max="12561" width="4.33203125" style="245" customWidth="1"/>
    <col min="12562" max="12565" width="4.6640625" style="245" customWidth="1"/>
    <col min="12566" max="12566" width="4.5546875" style="245" customWidth="1"/>
    <col min="12567" max="12572" width="4.6640625" style="245" customWidth="1"/>
    <col min="12573" max="12573" width="4.33203125" style="245" customWidth="1"/>
    <col min="12574" max="12574" width="4.5546875" style="245" customWidth="1"/>
    <col min="12575" max="12577" width="4.6640625" style="245" customWidth="1"/>
    <col min="12578" max="12578" width="4.5546875" style="245" customWidth="1"/>
    <col min="12579" max="12579" width="4.44140625" style="245" customWidth="1"/>
    <col min="12580" max="12580" width="4.6640625" style="245" customWidth="1"/>
    <col min="12581" max="12581" width="4.5546875" style="245" bestFit="1" customWidth="1"/>
    <col min="12582" max="12582" width="4.44140625" style="245" customWidth="1"/>
    <col min="12583" max="12584" width="4.6640625" style="245" customWidth="1"/>
    <col min="12585" max="12585" width="5.44140625" style="245" customWidth="1"/>
    <col min="12586" max="12586" width="6.109375" style="245" customWidth="1"/>
    <col min="12587" max="12806" width="8.88671875" style="245"/>
    <col min="12807" max="12807" width="3.44140625" style="245" customWidth="1"/>
    <col min="12808" max="12808" width="38.5546875" style="245" customWidth="1"/>
    <col min="12809" max="12809" width="4.6640625" style="245" customWidth="1"/>
    <col min="12810" max="12811" width="4.5546875" style="245" customWidth="1"/>
    <col min="12812" max="12813" width="4.6640625" style="245" customWidth="1"/>
    <col min="12814" max="12814" width="4.109375" style="245" customWidth="1"/>
    <col min="12815" max="12815" width="4.6640625" style="245" customWidth="1"/>
    <col min="12816" max="12816" width="4.5546875" style="245" customWidth="1"/>
    <col min="12817" max="12817" width="4.33203125" style="245" customWidth="1"/>
    <col min="12818" max="12821" width="4.6640625" style="245" customWidth="1"/>
    <col min="12822" max="12822" width="4.5546875" style="245" customWidth="1"/>
    <col min="12823" max="12828" width="4.6640625" style="245" customWidth="1"/>
    <col min="12829" max="12829" width="4.33203125" style="245" customWidth="1"/>
    <col min="12830" max="12830" width="4.5546875" style="245" customWidth="1"/>
    <col min="12831" max="12833" width="4.6640625" style="245" customWidth="1"/>
    <col min="12834" max="12834" width="4.5546875" style="245" customWidth="1"/>
    <col min="12835" max="12835" width="4.44140625" style="245" customWidth="1"/>
    <col min="12836" max="12836" width="4.6640625" style="245" customWidth="1"/>
    <col min="12837" max="12837" width="4.5546875" style="245" bestFit="1" customWidth="1"/>
    <col min="12838" max="12838" width="4.44140625" style="245" customWidth="1"/>
    <col min="12839" max="12840" width="4.6640625" style="245" customWidth="1"/>
    <col min="12841" max="12841" width="5.44140625" style="245" customWidth="1"/>
    <col min="12842" max="12842" width="6.109375" style="245" customWidth="1"/>
    <col min="12843" max="13062" width="8.88671875" style="245"/>
    <col min="13063" max="13063" width="3.44140625" style="245" customWidth="1"/>
    <col min="13064" max="13064" width="38.5546875" style="245" customWidth="1"/>
    <col min="13065" max="13065" width="4.6640625" style="245" customWidth="1"/>
    <col min="13066" max="13067" width="4.5546875" style="245" customWidth="1"/>
    <col min="13068" max="13069" width="4.6640625" style="245" customWidth="1"/>
    <col min="13070" max="13070" width="4.109375" style="245" customWidth="1"/>
    <col min="13071" max="13071" width="4.6640625" style="245" customWidth="1"/>
    <col min="13072" max="13072" width="4.5546875" style="245" customWidth="1"/>
    <col min="13073" max="13073" width="4.33203125" style="245" customWidth="1"/>
    <col min="13074" max="13077" width="4.6640625" style="245" customWidth="1"/>
    <col min="13078" max="13078" width="4.5546875" style="245" customWidth="1"/>
    <col min="13079" max="13084" width="4.6640625" style="245" customWidth="1"/>
    <col min="13085" max="13085" width="4.33203125" style="245" customWidth="1"/>
    <col min="13086" max="13086" width="4.5546875" style="245" customWidth="1"/>
    <col min="13087" max="13089" width="4.6640625" style="245" customWidth="1"/>
    <col min="13090" max="13090" width="4.5546875" style="245" customWidth="1"/>
    <col min="13091" max="13091" width="4.44140625" style="245" customWidth="1"/>
    <col min="13092" max="13092" width="4.6640625" style="245" customWidth="1"/>
    <col min="13093" max="13093" width="4.5546875" style="245" bestFit="1" customWidth="1"/>
    <col min="13094" max="13094" width="4.44140625" style="245" customWidth="1"/>
    <col min="13095" max="13096" width="4.6640625" style="245" customWidth="1"/>
    <col min="13097" max="13097" width="5.44140625" style="245" customWidth="1"/>
    <col min="13098" max="13098" width="6.109375" style="245" customWidth="1"/>
    <col min="13099" max="13318" width="8.88671875" style="245"/>
    <col min="13319" max="13319" width="3.44140625" style="245" customWidth="1"/>
    <col min="13320" max="13320" width="38.5546875" style="245" customWidth="1"/>
    <col min="13321" max="13321" width="4.6640625" style="245" customWidth="1"/>
    <col min="13322" max="13323" width="4.5546875" style="245" customWidth="1"/>
    <col min="13324" max="13325" width="4.6640625" style="245" customWidth="1"/>
    <col min="13326" max="13326" width="4.109375" style="245" customWidth="1"/>
    <col min="13327" max="13327" width="4.6640625" style="245" customWidth="1"/>
    <col min="13328" max="13328" width="4.5546875" style="245" customWidth="1"/>
    <col min="13329" max="13329" width="4.33203125" style="245" customWidth="1"/>
    <col min="13330" max="13333" width="4.6640625" style="245" customWidth="1"/>
    <col min="13334" max="13334" width="4.5546875" style="245" customWidth="1"/>
    <col min="13335" max="13340" width="4.6640625" style="245" customWidth="1"/>
    <col min="13341" max="13341" width="4.33203125" style="245" customWidth="1"/>
    <col min="13342" max="13342" width="4.5546875" style="245" customWidth="1"/>
    <col min="13343" max="13345" width="4.6640625" style="245" customWidth="1"/>
    <col min="13346" max="13346" width="4.5546875" style="245" customWidth="1"/>
    <col min="13347" max="13347" width="4.44140625" style="245" customWidth="1"/>
    <col min="13348" max="13348" width="4.6640625" style="245" customWidth="1"/>
    <col min="13349" max="13349" width="4.5546875" style="245" bestFit="1" customWidth="1"/>
    <col min="13350" max="13350" width="4.44140625" style="245" customWidth="1"/>
    <col min="13351" max="13352" width="4.6640625" style="245" customWidth="1"/>
    <col min="13353" max="13353" width="5.44140625" style="245" customWidth="1"/>
    <col min="13354" max="13354" width="6.109375" style="245" customWidth="1"/>
    <col min="13355" max="13574" width="8.88671875" style="245"/>
    <col min="13575" max="13575" width="3.44140625" style="245" customWidth="1"/>
    <col min="13576" max="13576" width="38.5546875" style="245" customWidth="1"/>
    <col min="13577" max="13577" width="4.6640625" style="245" customWidth="1"/>
    <col min="13578" max="13579" width="4.5546875" style="245" customWidth="1"/>
    <col min="13580" max="13581" width="4.6640625" style="245" customWidth="1"/>
    <col min="13582" max="13582" width="4.109375" style="245" customWidth="1"/>
    <col min="13583" max="13583" width="4.6640625" style="245" customWidth="1"/>
    <col min="13584" max="13584" width="4.5546875" style="245" customWidth="1"/>
    <col min="13585" max="13585" width="4.33203125" style="245" customWidth="1"/>
    <col min="13586" max="13589" width="4.6640625" style="245" customWidth="1"/>
    <col min="13590" max="13590" width="4.5546875" style="245" customWidth="1"/>
    <col min="13591" max="13596" width="4.6640625" style="245" customWidth="1"/>
    <col min="13597" max="13597" width="4.33203125" style="245" customWidth="1"/>
    <col min="13598" max="13598" width="4.5546875" style="245" customWidth="1"/>
    <col min="13599" max="13601" width="4.6640625" style="245" customWidth="1"/>
    <col min="13602" max="13602" width="4.5546875" style="245" customWidth="1"/>
    <col min="13603" max="13603" width="4.44140625" style="245" customWidth="1"/>
    <col min="13604" max="13604" width="4.6640625" style="245" customWidth="1"/>
    <col min="13605" max="13605" width="4.5546875" style="245" bestFit="1" customWidth="1"/>
    <col min="13606" max="13606" width="4.44140625" style="245" customWidth="1"/>
    <col min="13607" max="13608" width="4.6640625" style="245" customWidth="1"/>
    <col min="13609" max="13609" width="5.44140625" style="245" customWidth="1"/>
    <col min="13610" max="13610" width="6.109375" style="245" customWidth="1"/>
    <col min="13611" max="13830" width="8.88671875" style="245"/>
    <col min="13831" max="13831" width="3.44140625" style="245" customWidth="1"/>
    <col min="13832" max="13832" width="38.5546875" style="245" customWidth="1"/>
    <col min="13833" max="13833" width="4.6640625" style="245" customWidth="1"/>
    <col min="13834" max="13835" width="4.5546875" style="245" customWidth="1"/>
    <col min="13836" max="13837" width="4.6640625" style="245" customWidth="1"/>
    <col min="13838" max="13838" width="4.109375" style="245" customWidth="1"/>
    <col min="13839" max="13839" width="4.6640625" style="245" customWidth="1"/>
    <col min="13840" max="13840" width="4.5546875" style="245" customWidth="1"/>
    <col min="13841" max="13841" width="4.33203125" style="245" customWidth="1"/>
    <col min="13842" max="13845" width="4.6640625" style="245" customWidth="1"/>
    <col min="13846" max="13846" width="4.5546875" style="245" customWidth="1"/>
    <col min="13847" max="13852" width="4.6640625" style="245" customWidth="1"/>
    <col min="13853" max="13853" width="4.33203125" style="245" customWidth="1"/>
    <col min="13854" max="13854" width="4.5546875" style="245" customWidth="1"/>
    <col min="13855" max="13857" width="4.6640625" style="245" customWidth="1"/>
    <col min="13858" max="13858" width="4.5546875" style="245" customWidth="1"/>
    <col min="13859" max="13859" width="4.44140625" style="245" customWidth="1"/>
    <col min="13860" max="13860" width="4.6640625" style="245" customWidth="1"/>
    <col min="13861" max="13861" width="4.5546875" style="245" bestFit="1" customWidth="1"/>
    <col min="13862" max="13862" width="4.44140625" style="245" customWidth="1"/>
    <col min="13863" max="13864" width="4.6640625" style="245" customWidth="1"/>
    <col min="13865" max="13865" width="5.44140625" style="245" customWidth="1"/>
    <col min="13866" max="13866" width="6.109375" style="245" customWidth="1"/>
    <col min="13867" max="14086" width="8.88671875" style="245"/>
    <col min="14087" max="14087" width="3.44140625" style="245" customWidth="1"/>
    <col min="14088" max="14088" width="38.5546875" style="245" customWidth="1"/>
    <col min="14089" max="14089" width="4.6640625" style="245" customWidth="1"/>
    <col min="14090" max="14091" width="4.5546875" style="245" customWidth="1"/>
    <col min="14092" max="14093" width="4.6640625" style="245" customWidth="1"/>
    <col min="14094" max="14094" width="4.109375" style="245" customWidth="1"/>
    <col min="14095" max="14095" width="4.6640625" style="245" customWidth="1"/>
    <col min="14096" max="14096" width="4.5546875" style="245" customWidth="1"/>
    <col min="14097" max="14097" width="4.33203125" style="245" customWidth="1"/>
    <col min="14098" max="14101" width="4.6640625" style="245" customWidth="1"/>
    <col min="14102" max="14102" width="4.5546875" style="245" customWidth="1"/>
    <col min="14103" max="14108" width="4.6640625" style="245" customWidth="1"/>
    <col min="14109" max="14109" width="4.33203125" style="245" customWidth="1"/>
    <col min="14110" max="14110" width="4.5546875" style="245" customWidth="1"/>
    <col min="14111" max="14113" width="4.6640625" style="245" customWidth="1"/>
    <col min="14114" max="14114" width="4.5546875" style="245" customWidth="1"/>
    <col min="14115" max="14115" width="4.44140625" style="245" customWidth="1"/>
    <col min="14116" max="14116" width="4.6640625" style="245" customWidth="1"/>
    <col min="14117" max="14117" width="4.5546875" style="245" bestFit="1" customWidth="1"/>
    <col min="14118" max="14118" width="4.44140625" style="245" customWidth="1"/>
    <col min="14119" max="14120" width="4.6640625" style="245" customWidth="1"/>
    <col min="14121" max="14121" width="5.44140625" style="245" customWidth="1"/>
    <col min="14122" max="14122" width="6.109375" style="245" customWidth="1"/>
    <col min="14123" max="14342" width="8.88671875" style="245"/>
    <col min="14343" max="14343" width="3.44140625" style="245" customWidth="1"/>
    <col min="14344" max="14344" width="38.5546875" style="245" customWidth="1"/>
    <col min="14345" max="14345" width="4.6640625" style="245" customWidth="1"/>
    <col min="14346" max="14347" width="4.5546875" style="245" customWidth="1"/>
    <col min="14348" max="14349" width="4.6640625" style="245" customWidth="1"/>
    <col min="14350" max="14350" width="4.109375" style="245" customWidth="1"/>
    <col min="14351" max="14351" width="4.6640625" style="245" customWidth="1"/>
    <col min="14352" max="14352" width="4.5546875" style="245" customWidth="1"/>
    <col min="14353" max="14353" width="4.33203125" style="245" customWidth="1"/>
    <col min="14354" max="14357" width="4.6640625" style="245" customWidth="1"/>
    <col min="14358" max="14358" width="4.5546875" style="245" customWidth="1"/>
    <col min="14359" max="14364" width="4.6640625" style="245" customWidth="1"/>
    <col min="14365" max="14365" width="4.33203125" style="245" customWidth="1"/>
    <col min="14366" max="14366" width="4.5546875" style="245" customWidth="1"/>
    <col min="14367" max="14369" width="4.6640625" style="245" customWidth="1"/>
    <col min="14370" max="14370" width="4.5546875" style="245" customWidth="1"/>
    <col min="14371" max="14371" width="4.44140625" style="245" customWidth="1"/>
    <col min="14372" max="14372" width="4.6640625" style="245" customWidth="1"/>
    <col min="14373" max="14373" width="4.5546875" style="245" bestFit="1" customWidth="1"/>
    <col min="14374" max="14374" width="4.44140625" style="245" customWidth="1"/>
    <col min="14375" max="14376" width="4.6640625" style="245" customWidth="1"/>
    <col min="14377" max="14377" width="5.44140625" style="245" customWidth="1"/>
    <col min="14378" max="14378" width="6.109375" style="245" customWidth="1"/>
    <col min="14379" max="14598" width="8.88671875" style="245"/>
    <col min="14599" max="14599" width="3.44140625" style="245" customWidth="1"/>
    <col min="14600" max="14600" width="38.5546875" style="245" customWidth="1"/>
    <col min="14601" max="14601" width="4.6640625" style="245" customWidth="1"/>
    <col min="14602" max="14603" width="4.5546875" style="245" customWidth="1"/>
    <col min="14604" max="14605" width="4.6640625" style="245" customWidth="1"/>
    <col min="14606" max="14606" width="4.109375" style="245" customWidth="1"/>
    <col min="14607" max="14607" width="4.6640625" style="245" customWidth="1"/>
    <col min="14608" max="14608" width="4.5546875" style="245" customWidth="1"/>
    <col min="14609" max="14609" width="4.33203125" style="245" customWidth="1"/>
    <col min="14610" max="14613" width="4.6640625" style="245" customWidth="1"/>
    <col min="14614" max="14614" width="4.5546875" style="245" customWidth="1"/>
    <col min="14615" max="14620" width="4.6640625" style="245" customWidth="1"/>
    <col min="14621" max="14621" width="4.33203125" style="245" customWidth="1"/>
    <col min="14622" max="14622" width="4.5546875" style="245" customWidth="1"/>
    <col min="14623" max="14625" width="4.6640625" style="245" customWidth="1"/>
    <col min="14626" max="14626" width="4.5546875" style="245" customWidth="1"/>
    <col min="14627" max="14627" width="4.44140625" style="245" customWidth="1"/>
    <col min="14628" max="14628" width="4.6640625" style="245" customWidth="1"/>
    <col min="14629" max="14629" width="4.5546875" style="245" bestFit="1" customWidth="1"/>
    <col min="14630" max="14630" width="4.44140625" style="245" customWidth="1"/>
    <col min="14631" max="14632" width="4.6640625" style="245" customWidth="1"/>
    <col min="14633" max="14633" width="5.44140625" style="245" customWidth="1"/>
    <col min="14634" max="14634" width="6.109375" style="245" customWidth="1"/>
    <col min="14635" max="14854" width="8.88671875" style="245"/>
    <col min="14855" max="14855" width="3.44140625" style="245" customWidth="1"/>
    <col min="14856" max="14856" width="38.5546875" style="245" customWidth="1"/>
    <col min="14857" max="14857" width="4.6640625" style="245" customWidth="1"/>
    <col min="14858" max="14859" width="4.5546875" style="245" customWidth="1"/>
    <col min="14860" max="14861" width="4.6640625" style="245" customWidth="1"/>
    <col min="14862" max="14862" width="4.109375" style="245" customWidth="1"/>
    <col min="14863" max="14863" width="4.6640625" style="245" customWidth="1"/>
    <col min="14864" max="14864" width="4.5546875" style="245" customWidth="1"/>
    <col min="14865" max="14865" width="4.33203125" style="245" customWidth="1"/>
    <col min="14866" max="14869" width="4.6640625" style="245" customWidth="1"/>
    <col min="14870" max="14870" width="4.5546875" style="245" customWidth="1"/>
    <col min="14871" max="14876" width="4.6640625" style="245" customWidth="1"/>
    <col min="14877" max="14877" width="4.33203125" style="245" customWidth="1"/>
    <col min="14878" max="14878" width="4.5546875" style="245" customWidth="1"/>
    <col min="14879" max="14881" width="4.6640625" style="245" customWidth="1"/>
    <col min="14882" max="14882" width="4.5546875" style="245" customWidth="1"/>
    <col min="14883" max="14883" width="4.44140625" style="245" customWidth="1"/>
    <col min="14884" max="14884" width="4.6640625" style="245" customWidth="1"/>
    <col min="14885" max="14885" width="4.5546875" style="245" bestFit="1" customWidth="1"/>
    <col min="14886" max="14886" width="4.44140625" style="245" customWidth="1"/>
    <col min="14887" max="14888" width="4.6640625" style="245" customWidth="1"/>
    <col min="14889" max="14889" width="5.44140625" style="245" customWidth="1"/>
    <col min="14890" max="14890" width="6.109375" style="245" customWidth="1"/>
    <col min="14891" max="15110" width="8.88671875" style="245"/>
    <col min="15111" max="15111" width="3.44140625" style="245" customWidth="1"/>
    <col min="15112" max="15112" width="38.5546875" style="245" customWidth="1"/>
    <col min="15113" max="15113" width="4.6640625" style="245" customWidth="1"/>
    <col min="15114" max="15115" width="4.5546875" style="245" customWidth="1"/>
    <col min="15116" max="15117" width="4.6640625" style="245" customWidth="1"/>
    <col min="15118" max="15118" width="4.109375" style="245" customWidth="1"/>
    <col min="15119" max="15119" width="4.6640625" style="245" customWidth="1"/>
    <col min="15120" max="15120" width="4.5546875" style="245" customWidth="1"/>
    <col min="15121" max="15121" width="4.33203125" style="245" customWidth="1"/>
    <col min="15122" max="15125" width="4.6640625" style="245" customWidth="1"/>
    <col min="15126" max="15126" width="4.5546875" style="245" customWidth="1"/>
    <col min="15127" max="15132" width="4.6640625" style="245" customWidth="1"/>
    <col min="15133" max="15133" width="4.33203125" style="245" customWidth="1"/>
    <col min="15134" max="15134" width="4.5546875" style="245" customWidth="1"/>
    <col min="15135" max="15137" width="4.6640625" style="245" customWidth="1"/>
    <col min="15138" max="15138" width="4.5546875" style="245" customWidth="1"/>
    <col min="15139" max="15139" width="4.44140625" style="245" customWidth="1"/>
    <col min="15140" max="15140" width="4.6640625" style="245" customWidth="1"/>
    <col min="15141" max="15141" width="4.5546875" style="245" bestFit="1" customWidth="1"/>
    <col min="15142" max="15142" width="4.44140625" style="245" customWidth="1"/>
    <col min="15143" max="15144" width="4.6640625" style="245" customWidth="1"/>
    <col min="15145" max="15145" width="5.44140625" style="245" customWidth="1"/>
    <col min="15146" max="15146" width="6.109375" style="245" customWidth="1"/>
    <col min="15147" max="15366" width="8.88671875" style="245"/>
    <col min="15367" max="15367" width="3.44140625" style="245" customWidth="1"/>
    <col min="15368" max="15368" width="38.5546875" style="245" customWidth="1"/>
    <col min="15369" max="15369" width="4.6640625" style="245" customWidth="1"/>
    <col min="15370" max="15371" width="4.5546875" style="245" customWidth="1"/>
    <col min="15372" max="15373" width="4.6640625" style="245" customWidth="1"/>
    <col min="15374" max="15374" width="4.109375" style="245" customWidth="1"/>
    <col min="15375" max="15375" width="4.6640625" style="245" customWidth="1"/>
    <col min="15376" max="15376" width="4.5546875" style="245" customWidth="1"/>
    <col min="15377" max="15377" width="4.33203125" style="245" customWidth="1"/>
    <col min="15378" max="15381" width="4.6640625" style="245" customWidth="1"/>
    <col min="15382" max="15382" width="4.5546875" style="245" customWidth="1"/>
    <col min="15383" max="15388" width="4.6640625" style="245" customWidth="1"/>
    <col min="15389" max="15389" width="4.33203125" style="245" customWidth="1"/>
    <col min="15390" max="15390" width="4.5546875" style="245" customWidth="1"/>
    <col min="15391" max="15393" width="4.6640625" style="245" customWidth="1"/>
    <col min="15394" max="15394" width="4.5546875" style="245" customWidth="1"/>
    <col min="15395" max="15395" width="4.44140625" style="245" customWidth="1"/>
    <col min="15396" max="15396" width="4.6640625" style="245" customWidth="1"/>
    <col min="15397" max="15397" width="4.5546875" style="245" bestFit="1" customWidth="1"/>
    <col min="15398" max="15398" width="4.44140625" style="245" customWidth="1"/>
    <col min="15399" max="15400" width="4.6640625" style="245" customWidth="1"/>
    <col min="15401" max="15401" width="5.44140625" style="245" customWidth="1"/>
    <col min="15402" max="15402" width="6.109375" style="245" customWidth="1"/>
    <col min="15403" max="15622" width="8.88671875" style="245"/>
    <col min="15623" max="15623" width="3.44140625" style="245" customWidth="1"/>
    <col min="15624" max="15624" width="38.5546875" style="245" customWidth="1"/>
    <col min="15625" max="15625" width="4.6640625" style="245" customWidth="1"/>
    <col min="15626" max="15627" width="4.5546875" style="245" customWidth="1"/>
    <col min="15628" max="15629" width="4.6640625" style="245" customWidth="1"/>
    <col min="15630" max="15630" width="4.109375" style="245" customWidth="1"/>
    <col min="15631" max="15631" width="4.6640625" style="245" customWidth="1"/>
    <col min="15632" max="15632" width="4.5546875" style="245" customWidth="1"/>
    <col min="15633" max="15633" width="4.33203125" style="245" customWidth="1"/>
    <col min="15634" max="15637" width="4.6640625" style="245" customWidth="1"/>
    <col min="15638" max="15638" width="4.5546875" style="245" customWidth="1"/>
    <col min="15639" max="15644" width="4.6640625" style="245" customWidth="1"/>
    <col min="15645" max="15645" width="4.33203125" style="245" customWidth="1"/>
    <col min="15646" max="15646" width="4.5546875" style="245" customWidth="1"/>
    <col min="15647" max="15649" width="4.6640625" style="245" customWidth="1"/>
    <col min="15650" max="15650" width="4.5546875" style="245" customWidth="1"/>
    <col min="15651" max="15651" width="4.44140625" style="245" customWidth="1"/>
    <col min="15652" max="15652" width="4.6640625" style="245" customWidth="1"/>
    <col min="15653" max="15653" width="4.5546875" style="245" bestFit="1" customWidth="1"/>
    <col min="15654" max="15654" width="4.44140625" style="245" customWidth="1"/>
    <col min="15655" max="15656" width="4.6640625" style="245" customWidth="1"/>
    <col min="15657" max="15657" width="5.44140625" style="245" customWidth="1"/>
    <col min="15658" max="15658" width="6.109375" style="245" customWidth="1"/>
    <col min="15659" max="15878" width="8.88671875" style="245"/>
    <col min="15879" max="15879" width="3.44140625" style="245" customWidth="1"/>
    <col min="15880" max="15880" width="38.5546875" style="245" customWidth="1"/>
    <col min="15881" max="15881" width="4.6640625" style="245" customWidth="1"/>
    <col min="15882" max="15883" width="4.5546875" style="245" customWidth="1"/>
    <col min="15884" max="15885" width="4.6640625" style="245" customWidth="1"/>
    <col min="15886" max="15886" width="4.109375" style="245" customWidth="1"/>
    <col min="15887" max="15887" width="4.6640625" style="245" customWidth="1"/>
    <col min="15888" max="15888" width="4.5546875" style="245" customWidth="1"/>
    <col min="15889" max="15889" width="4.33203125" style="245" customWidth="1"/>
    <col min="15890" max="15893" width="4.6640625" style="245" customWidth="1"/>
    <col min="15894" max="15894" width="4.5546875" style="245" customWidth="1"/>
    <col min="15895" max="15900" width="4.6640625" style="245" customWidth="1"/>
    <col min="15901" max="15901" width="4.33203125" style="245" customWidth="1"/>
    <col min="15902" max="15902" width="4.5546875" style="245" customWidth="1"/>
    <col min="15903" max="15905" width="4.6640625" style="245" customWidth="1"/>
    <col min="15906" max="15906" width="4.5546875" style="245" customWidth="1"/>
    <col min="15907" max="15907" width="4.44140625" style="245" customWidth="1"/>
    <col min="15908" max="15908" width="4.6640625" style="245" customWidth="1"/>
    <col min="15909" max="15909" width="4.5546875" style="245" bestFit="1" customWidth="1"/>
    <col min="15910" max="15910" width="4.44140625" style="245" customWidth="1"/>
    <col min="15911" max="15912" width="4.6640625" style="245" customWidth="1"/>
    <col min="15913" max="15913" width="5.44140625" style="245" customWidth="1"/>
    <col min="15914" max="15914" width="6.109375" style="245" customWidth="1"/>
    <col min="15915" max="16134" width="8.88671875" style="245"/>
    <col min="16135" max="16135" width="3.44140625" style="245" customWidth="1"/>
    <col min="16136" max="16136" width="38.5546875" style="245" customWidth="1"/>
    <col min="16137" max="16137" width="4.6640625" style="245" customWidth="1"/>
    <col min="16138" max="16139" width="4.5546875" style="245" customWidth="1"/>
    <col min="16140" max="16141" width="4.6640625" style="245" customWidth="1"/>
    <col min="16142" max="16142" width="4.109375" style="245" customWidth="1"/>
    <col min="16143" max="16143" width="4.6640625" style="245" customWidth="1"/>
    <col min="16144" max="16144" width="4.5546875" style="245" customWidth="1"/>
    <col min="16145" max="16145" width="4.33203125" style="245" customWidth="1"/>
    <col min="16146" max="16149" width="4.6640625" style="245" customWidth="1"/>
    <col min="16150" max="16150" width="4.5546875" style="245" customWidth="1"/>
    <col min="16151" max="16156" width="4.6640625" style="245" customWidth="1"/>
    <col min="16157" max="16157" width="4.33203125" style="245" customWidth="1"/>
    <col min="16158" max="16158" width="4.5546875" style="245" customWidth="1"/>
    <col min="16159" max="16161" width="4.6640625" style="245" customWidth="1"/>
    <col min="16162" max="16162" width="4.5546875" style="245" customWidth="1"/>
    <col min="16163" max="16163" width="4.44140625" style="245" customWidth="1"/>
    <col min="16164" max="16164" width="4.6640625" style="245" customWidth="1"/>
    <col min="16165" max="16165" width="4.5546875" style="245" bestFit="1" customWidth="1"/>
    <col min="16166" max="16166" width="4.44140625" style="245" customWidth="1"/>
    <col min="16167" max="16168" width="4.6640625" style="245" customWidth="1"/>
    <col min="16169" max="16169" width="5.44140625" style="245" customWidth="1"/>
    <col min="16170" max="16170" width="6.109375" style="245" customWidth="1"/>
    <col min="16171" max="16381" width="8.88671875" style="245"/>
    <col min="16382" max="16384" width="9.109375" style="245" customWidth="1"/>
  </cols>
  <sheetData>
    <row r="1" spans="1:44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</row>
    <row r="2" spans="1:44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</row>
    <row r="3" spans="1:44" ht="15.6" x14ac:dyDescent="0.3">
      <c r="A3" s="519" t="s">
        <v>1</v>
      </c>
      <c r="B3" s="519"/>
      <c r="C3" s="519"/>
      <c r="D3" s="519"/>
      <c r="E3" s="519"/>
      <c r="F3" s="519"/>
      <c r="G3" s="519"/>
      <c r="H3" s="519"/>
      <c r="I3" s="519"/>
    </row>
    <row r="4" spans="1:44" ht="15.6" x14ac:dyDescent="0.3">
      <c r="A4" s="519" t="s">
        <v>27</v>
      </c>
      <c r="B4" s="519"/>
      <c r="C4" s="519"/>
      <c r="D4" s="519"/>
      <c r="E4" s="519"/>
      <c r="F4" s="519"/>
      <c r="G4" s="519"/>
      <c r="H4" s="519"/>
      <c r="I4" s="519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8"/>
      <c r="AO4" s="248"/>
    </row>
    <row r="5" spans="1:44" ht="15.6" x14ac:dyDescent="0.3">
      <c r="A5" s="519" t="s">
        <v>582</v>
      </c>
      <c r="B5" s="519"/>
      <c r="C5" s="519"/>
      <c r="D5" s="519"/>
      <c r="E5" s="519"/>
      <c r="F5" s="519"/>
      <c r="G5" s="519"/>
      <c r="H5" s="519"/>
      <c r="I5" s="519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8"/>
      <c r="AN5" s="248"/>
      <c r="AO5" s="248"/>
    </row>
    <row r="6" spans="1:44" ht="15.6" x14ac:dyDescent="0.3">
      <c r="A6" s="249" t="s">
        <v>482</v>
      </c>
      <c r="B6" s="249"/>
      <c r="C6" s="249"/>
      <c r="D6" s="249"/>
      <c r="E6" s="249"/>
      <c r="F6" s="249"/>
      <c r="G6" s="249"/>
      <c r="H6" s="249"/>
      <c r="I6" s="249"/>
      <c r="J6" s="247"/>
      <c r="K6" s="247"/>
      <c r="L6" s="247"/>
      <c r="M6" s="247"/>
      <c r="N6" s="247"/>
      <c r="O6" s="249"/>
      <c r="P6" s="249"/>
      <c r="Q6" s="249"/>
      <c r="R6" s="247"/>
      <c r="S6" s="247"/>
      <c r="T6" s="247"/>
      <c r="U6" s="247"/>
      <c r="V6" s="247"/>
      <c r="W6" s="247"/>
      <c r="X6" s="249"/>
      <c r="Y6" s="249"/>
      <c r="Z6" s="249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8"/>
      <c r="AN6" s="248"/>
      <c r="AO6" s="248"/>
    </row>
    <row r="7" spans="1:44" x14ac:dyDescent="0.25">
      <c r="A7" s="247"/>
      <c r="B7" s="250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8"/>
      <c r="AN7" s="248"/>
      <c r="AO7" s="248"/>
    </row>
    <row r="8" spans="1:44" s="251" customFormat="1" ht="91.2" customHeight="1" x14ac:dyDescent="0.3">
      <c r="A8" s="520" t="s">
        <v>3</v>
      </c>
      <c r="B8" s="522" t="s">
        <v>4</v>
      </c>
      <c r="C8" s="561" t="s">
        <v>583</v>
      </c>
      <c r="D8" s="561"/>
      <c r="E8" s="561"/>
      <c r="F8" s="561" t="s">
        <v>520</v>
      </c>
      <c r="G8" s="561"/>
      <c r="H8" s="561"/>
      <c r="I8" s="561" t="s">
        <v>584</v>
      </c>
      <c r="J8" s="561"/>
      <c r="K8" s="561"/>
      <c r="L8" s="561" t="s">
        <v>585</v>
      </c>
      <c r="M8" s="561"/>
      <c r="N8" s="561"/>
      <c r="O8" s="544" t="s">
        <v>586</v>
      </c>
      <c r="P8" s="545"/>
      <c r="Q8" s="546"/>
      <c r="R8" s="561" t="s">
        <v>587</v>
      </c>
      <c r="S8" s="561"/>
      <c r="T8" s="561"/>
      <c r="U8" s="525" t="s">
        <v>614</v>
      </c>
      <c r="V8" s="525"/>
      <c r="W8" s="525"/>
      <c r="X8" s="525" t="s">
        <v>588</v>
      </c>
      <c r="Y8" s="525"/>
      <c r="Z8" s="525"/>
      <c r="AA8" s="525" t="s">
        <v>589</v>
      </c>
      <c r="AB8" s="525"/>
      <c r="AC8" s="525"/>
      <c r="AD8" s="525" t="s">
        <v>590</v>
      </c>
      <c r="AE8" s="525"/>
      <c r="AF8" s="525"/>
      <c r="AG8" s="525" t="s">
        <v>591</v>
      </c>
      <c r="AH8" s="525"/>
      <c r="AI8" s="525"/>
      <c r="AJ8" s="525" t="s">
        <v>592</v>
      </c>
      <c r="AK8" s="525"/>
      <c r="AL8" s="525"/>
      <c r="AM8" s="530" t="s">
        <v>5</v>
      </c>
      <c r="AN8" s="531"/>
      <c r="AO8" s="532"/>
      <c r="AP8" s="529"/>
      <c r="AQ8" s="529"/>
      <c r="AR8" s="529"/>
    </row>
    <row r="9" spans="1:44" s="251" customFormat="1" ht="24" customHeight="1" x14ac:dyDescent="0.3">
      <c r="A9" s="521"/>
      <c r="B9" s="523"/>
      <c r="C9" s="544" t="s">
        <v>331</v>
      </c>
      <c r="D9" s="545"/>
      <c r="E9" s="546"/>
      <c r="F9" s="544" t="s">
        <v>344</v>
      </c>
      <c r="G9" s="545"/>
      <c r="H9" s="546"/>
      <c r="I9" s="544" t="s">
        <v>523</v>
      </c>
      <c r="J9" s="545"/>
      <c r="K9" s="546"/>
      <c r="L9" s="544" t="s">
        <v>559</v>
      </c>
      <c r="M9" s="545"/>
      <c r="N9" s="546"/>
      <c r="O9" s="544" t="s">
        <v>559</v>
      </c>
      <c r="P9" s="545"/>
      <c r="Q9" s="546"/>
      <c r="R9" s="544" t="s">
        <v>334</v>
      </c>
      <c r="S9" s="545"/>
      <c r="T9" s="546"/>
      <c r="U9" s="525" t="s">
        <v>495</v>
      </c>
      <c r="V9" s="525"/>
      <c r="W9" s="525"/>
      <c r="X9" s="538" t="s">
        <v>524</v>
      </c>
      <c r="Y9" s="539"/>
      <c r="Z9" s="540"/>
      <c r="AA9" s="538" t="s">
        <v>427</v>
      </c>
      <c r="AB9" s="539"/>
      <c r="AC9" s="540"/>
      <c r="AD9" s="538" t="s">
        <v>495</v>
      </c>
      <c r="AE9" s="539"/>
      <c r="AF9" s="540"/>
      <c r="AG9" s="538" t="s">
        <v>496</v>
      </c>
      <c r="AH9" s="539"/>
      <c r="AI9" s="540"/>
      <c r="AJ9" s="538" t="s">
        <v>593</v>
      </c>
      <c r="AK9" s="539"/>
      <c r="AL9" s="540"/>
      <c r="AM9" s="533"/>
      <c r="AN9" s="534"/>
      <c r="AO9" s="535"/>
      <c r="AP9" s="529"/>
      <c r="AQ9" s="529"/>
      <c r="AR9" s="529"/>
    </row>
    <row r="10" spans="1:44" s="251" customFormat="1" ht="67.95" customHeight="1" x14ac:dyDescent="0.3">
      <c r="A10" s="252"/>
      <c r="B10" s="252"/>
      <c r="C10" s="252" t="s">
        <v>6</v>
      </c>
      <c r="D10" s="252" t="s">
        <v>7</v>
      </c>
      <c r="E10" s="252" t="s">
        <v>8</v>
      </c>
      <c r="F10" s="252" t="s">
        <v>6</v>
      </c>
      <c r="G10" s="252" t="s">
        <v>7</v>
      </c>
      <c r="H10" s="252" t="s">
        <v>8</v>
      </c>
      <c r="I10" s="252" t="s">
        <v>6</v>
      </c>
      <c r="J10" s="252" t="s">
        <v>7</v>
      </c>
      <c r="K10" s="252" t="s">
        <v>8</v>
      </c>
      <c r="L10" s="252" t="s">
        <v>6</v>
      </c>
      <c r="M10" s="252" t="s">
        <v>7</v>
      </c>
      <c r="N10" s="252" t="s">
        <v>8</v>
      </c>
      <c r="O10" s="252" t="s">
        <v>6</v>
      </c>
      <c r="P10" s="252" t="s">
        <v>7</v>
      </c>
      <c r="Q10" s="252" t="s">
        <v>8</v>
      </c>
      <c r="R10" s="252" t="s">
        <v>6</v>
      </c>
      <c r="S10" s="252" t="s">
        <v>7</v>
      </c>
      <c r="T10" s="252" t="s">
        <v>8</v>
      </c>
      <c r="U10" s="252" t="s">
        <v>50</v>
      </c>
      <c r="V10" s="252" t="s">
        <v>43</v>
      </c>
      <c r="W10" s="252" t="s">
        <v>8</v>
      </c>
      <c r="X10" s="252" t="s">
        <v>6</v>
      </c>
      <c r="Y10" s="252" t="s">
        <v>7</v>
      </c>
      <c r="Z10" s="252" t="s">
        <v>8</v>
      </c>
      <c r="AA10" s="252" t="s">
        <v>6</v>
      </c>
      <c r="AB10" s="252" t="s">
        <v>7</v>
      </c>
      <c r="AC10" s="252" t="s">
        <v>9</v>
      </c>
      <c r="AD10" s="252" t="s">
        <v>6</v>
      </c>
      <c r="AE10" s="252" t="s">
        <v>7</v>
      </c>
      <c r="AF10" s="252" t="s">
        <v>9</v>
      </c>
      <c r="AG10" s="252" t="s">
        <v>6</v>
      </c>
      <c r="AH10" s="252" t="s">
        <v>7</v>
      </c>
      <c r="AI10" s="252" t="s">
        <v>9</v>
      </c>
      <c r="AJ10" s="252" t="s">
        <v>6</v>
      </c>
      <c r="AK10" s="252" t="s">
        <v>7</v>
      </c>
      <c r="AL10" s="252" t="s">
        <v>9</v>
      </c>
      <c r="AM10" s="252" t="s">
        <v>6</v>
      </c>
      <c r="AN10" s="252" t="s">
        <v>7</v>
      </c>
      <c r="AO10" s="252" t="s">
        <v>9</v>
      </c>
    </row>
    <row r="11" spans="1:44" s="257" customFormat="1" ht="13.8" x14ac:dyDescent="0.25">
      <c r="A11" s="253">
        <v>1</v>
      </c>
      <c r="B11" s="104" t="s">
        <v>594</v>
      </c>
      <c r="C11" s="294">
        <v>20</v>
      </c>
      <c r="D11" s="273">
        <v>41</v>
      </c>
      <c r="E11" s="293">
        <v>80</v>
      </c>
      <c r="F11" s="294">
        <v>25</v>
      </c>
      <c r="G11" s="273">
        <v>50</v>
      </c>
      <c r="H11" s="293">
        <v>100</v>
      </c>
      <c r="I11" s="294">
        <v>20.5</v>
      </c>
      <c r="J11" s="279">
        <v>37</v>
      </c>
      <c r="K11" s="293">
        <v>70</v>
      </c>
      <c r="L11" s="294">
        <v>23</v>
      </c>
      <c r="M11" s="319">
        <v>36.299999999999997</v>
      </c>
      <c r="N11" s="293">
        <v>60</v>
      </c>
      <c r="O11" s="320">
        <v>17.7</v>
      </c>
      <c r="P11" s="320">
        <v>28.3</v>
      </c>
      <c r="Q11" s="358">
        <v>50</v>
      </c>
      <c r="R11" s="284">
        <v>23</v>
      </c>
      <c r="S11" s="322">
        <v>39</v>
      </c>
      <c r="T11" s="293">
        <v>81</v>
      </c>
      <c r="U11" s="293"/>
      <c r="V11" s="293"/>
      <c r="W11" s="293">
        <v>75</v>
      </c>
      <c r="X11" s="294">
        <v>25</v>
      </c>
      <c r="Y11" s="273">
        <v>45</v>
      </c>
      <c r="Z11" s="293">
        <v>80</v>
      </c>
      <c r="AA11" s="322">
        <v>25</v>
      </c>
      <c r="AB11" s="273">
        <v>40</v>
      </c>
      <c r="AC11" s="293">
        <v>65</v>
      </c>
      <c r="AD11" s="275">
        <v>16</v>
      </c>
      <c r="AE11" s="273">
        <v>50</v>
      </c>
      <c r="AF11" s="254">
        <v>67.5</v>
      </c>
      <c r="AG11" s="323">
        <v>10</v>
      </c>
      <c r="AH11" s="273">
        <v>25</v>
      </c>
      <c r="AI11" s="254">
        <v>50</v>
      </c>
      <c r="AJ11" s="323">
        <v>10</v>
      </c>
      <c r="AK11" s="273">
        <v>28</v>
      </c>
      <c r="AL11" s="254">
        <v>45</v>
      </c>
      <c r="AM11" s="255">
        <f>ROUND((C11+F11+I11+L11+O11+R11+X11+AA11+AD11+AG11+AJ11)/11,1)</f>
        <v>19.600000000000001</v>
      </c>
      <c r="AN11" s="255">
        <f>ROUND((D11+G11+J11+M11+P11+S11+Y11+AB11+AE11+AH11+AK11)/11,1)</f>
        <v>38.1</v>
      </c>
      <c r="AO11" s="255">
        <f>ROUND((E11+H11+K11+N11+Q11+T11+W11+Z11+AC11+AF11+AI11+AL11)/12,1)</f>
        <v>68.599999999999994</v>
      </c>
      <c r="AP11" s="266"/>
    </row>
    <row r="12" spans="1:44" s="327" customFormat="1" ht="13.8" x14ac:dyDescent="0.25">
      <c r="A12" s="324">
        <f>A11+1</f>
        <v>2</v>
      </c>
      <c r="B12" s="325" t="s">
        <v>595</v>
      </c>
      <c r="C12" s="294">
        <v>20</v>
      </c>
      <c r="D12" s="273">
        <v>45</v>
      </c>
      <c r="E12" s="293">
        <v>85</v>
      </c>
      <c r="F12" s="294">
        <v>25</v>
      </c>
      <c r="G12" s="273">
        <v>50</v>
      </c>
      <c r="H12" s="293">
        <v>100</v>
      </c>
      <c r="I12" s="294">
        <v>15.5</v>
      </c>
      <c r="J12" s="279">
        <v>36</v>
      </c>
      <c r="K12" s="293">
        <v>70</v>
      </c>
      <c r="L12" s="294">
        <v>19.3</v>
      </c>
      <c r="M12" s="315">
        <v>40.4</v>
      </c>
      <c r="N12" s="293">
        <v>85</v>
      </c>
      <c r="O12" s="320">
        <v>21.5</v>
      </c>
      <c r="P12" s="320">
        <v>43.3</v>
      </c>
      <c r="Q12" s="321">
        <v>87</v>
      </c>
      <c r="R12" s="275">
        <v>23</v>
      </c>
      <c r="S12" s="322">
        <v>48</v>
      </c>
      <c r="T12" s="293">
        <v>93</v>
      </c>
      <c r="U12" s="293"/>
      <c r="V12" s="293"/>
      <c r="W12" s="293">
        <v>85</v>
      </c>
      <c r="X12" s="294">
        <v>25</v>
      </c>
      <c r="Y12" s="273">
        <v>45</v>
      </c>
      <c r="Z12" s="293">
        <v>95</v>
      </c>
      <c r="AA12" s="322">
        <v>25</v>
      </c>
      <c r="AB12" s="273">
        <v>50</v>
      </c>
      <c r="AC12" s="293">
        <v>70</v>
      </c>
      <c r="AD12" s="283">
        <v>13.5</v>
      </c>
      <c r="AE12" s="273">
        <v>50</v>
      </c>
      <c r="AF12" s="254">
        <v>62.5</v>
      </c>
      <c r="AG12" s="323">
        <v>20</v>
      </c>
      <c r="AH12" s="273">
        <v>45</v>
      </c>
      <c r="AI12" s="254">
        <v>65</v>
      </c>
      <c r="AJ12" s="292">
        <v>11.5</v>
      </c>
      <c r="AK12" s="315">
        <v>46.8</v>
      </c>
      <c r="AL12" s="135">
        <v>56.8</v>
      </c>
      <c r="AM12" s="255">
        <f t="shared" ref="AM12:AN31" si="0">ROUND((C12+F12+I12+L12+O12+R12+X12+AA12+AD12+AG12+AJ12)/11,1)</f>
        <v>19.899999999999999</v>
      </c>
      <c r="AN12" s="255">
        <f t="shared" si="0"/>
        <v>45.4</v>
      </c>
      <c r="AO12" s="255">
        <f t="shared" ref="AO12:AO31" si="1">ROUND((E12+H12+K12+N12+Q12+T12+W12+Z12+AC12+AF12+AI12+AL12)/12,1)</f>
        <v>79.5</v>
      </c>
      <c r="AP12" s="326"/>
    </row>
    <row r="13" spans="1:44" s="257" customFormat="1" ht="13.8" x14ac:dyDescent="0.25">
      <c r="A13" s="253">
        <f t="shared" ref="A13:A31" si="2">A12+1</f>
        <v>3</v>
      </c>
      <c r="B13" s="104" t="s">
        <v>596</v>
      </c>
      <c r="C13" s="294">
        <v>20</v>
      </c>
      <c r="D13" s="273">
        <v>45</v>
      </c>
      <c r="E13" s="293">
        <v>85</v>
      </c>
      <c r="F13" s="294">
        <v>25</v>
      </c>
      <c r="G13" s="273">
        <v>50</v>
      </c>
      <c r="H13" s="293">
        <v>100</v>
      </c>
      <c r="I13" s="294">
        <v>20</v>
      </c>
      <c r="J13" s="279">
        <v>36</v>
      </c>
      <c r="K13" s="293">
        <v>70</v>
      </c>
      <c r="L13" s="328">
        <v>20.9</v>
      </c>
      <c r="M13" s="315">
        <v>29.7</v>
      </c>
      <c r="N13" s="293">
        <v>65</v>
      </c>
      <c r="O13" s="320">
        <v>16.8</v>
      </c>
      <c r="P13" s="320">
        <v>23.8</v>
      </c>
      <c r="Q13" s="321">
        <v>68</v>
      </c>
      <c r="R13" s="275">
        <v>25</v>
      </c>
      <c r="S13" s="322">
        <v>30</v>
      </c>
      <c r="T13" s="293">
        <v>70</v>
      </c>
      <c r="U13" s="293"/>
      <c r="V13" s="293"/>
      <c r="W13" s="293">
        <v>75</v>
      </c>
      <c r="X13" s="294">
        <v>25</v>
      </c>
      <c r="Y13" s="273">
        <v>45</v>
      </c>
      <c r="Z13" s="293">
        <v>95</v>
      </c>
      <c r="AA13" s="322">
        <v>25</v>
      </c>
      <c r="AB13" s="273">
        <v>50</v>
      </c>
      <c r="AC13" s="293">
        <v>65</v>
      </c>
      <c r="AD13" s="275">
        <v>21</v>
      </c>
      <c r="AE13" s="273">
        <v>50</v>
      </c>
      <c r="AF13" s="254">
        <v>66.5</v>
      </c>
      <c r="AG13" s="294">
        <v>20</v>
      </c>
      <c r="AH13" s="273">
        <v>40</v>
      </c>
      <c r="AI13" s="254">
        <v>60</v>
      </c>
      <c r="AJ13" s="292">
        <v>25</v>
      </c>
      <c r="AK13" s="315">
        <v>37.299999999999997</v>
      </c>
      <c r="AL13" s="135">
        <v>50</v>
      </c>
      <c r="AM13" s="255">
        <f t="shared" si="0"/>
        <v>22.2</v>
      </c>
      <c r="AN13" s="255">
        <f t="shared" si="0"/>
        <v>39.700000000000003</v>
      </c>
      <c r="AO13" s="255">
        <f t="shared" si="1"/>
        <v>72.5</v>
      </c>
      <c r="AP13" s="266"/>
    </row>
    <row r="14" spans="1:44" s="327" customFormat="1" ht="13.8" x14ac:dyDescent="0.25">
      <c r="A14" s="324">
        <f t="shared" si="2"/>
        <v>4</v>
      </c>
      <c r="B14" s="325" t="s">
        <v>597</v>
      </c>
      <c r="C14" s="294">
        <v>20</v>
      </c>
      <c r="D14" s="273">
        <v>40</v>
      </c>
      <c r="E14" s="293">
        <v>85</v>
      </c>
      <c r="F14" s="294">
        <v>25</v>
      </c>
      <c r="G14" s="273">
        <v>50</v>
      </c>
      <c r="H14" s="293">
        <v>100</v>
      </c>
      <c r="I14" s="294">
        <v>15.5</v>
      </c>
      <c r="J14" s="279">
        <v>35</v>
      </c>
      <c r="K14" s="293">
        <v>70</v>
      </c>
      <c r="L14" s="328">
        <v>17.2</v>
      </c>
      <c r="M14" s="315">
        <v>38.299999999999997</v>
      </c>
      <c r="N14" s="293">
        <v>81</v>
      </c>
      <c r="O14" s="320">
        <v>21.2</v>
      </c>
      <c r="P14" s="320">
        <v>44.3</v>
      </c>
      <c r="Q14" s="321">
        <v>89</v>
      </c>
      <c r="R14" s="275">
        <v>23</v>
      </c>
      <c r="S14" s="322">
        <v>48</v>
      </c>
      <c r="T14" s="293">
        <v>93</v>
      </c>
      <c r="U14" s="293"/>
      <c r="V14" s="293"/>
      <c r="W14" s="293">
        <v>85</v>
      </c>
      <c r="X14" s="294">
        <v>25</v>
      </c>
      <c r="Y14" s="273">
        <v>45</v>
      </c>
      <c r="Z14" s="293">
        <v>90</v>
      </c>
      <c r="AA14" s="322">
        <v>25</v>
      </c>
      <c r="AB14" s="273">
        <v>50</v>
      </c>
      <c r="AC14" s="293">
        <v>67</v>
      </c>
      <c r="AD14" s="283">
        <v>16.5</v>
      </c>
      <c r="AE14" s="273">
        <v>50</v>
      </c>
      <c r="AF14" s="254">
        <v>70</v>
      </c>
      <c r="AG14" s="323">
        <v>20</v>
      </c>
      <c r="AH14" s="273">
        <v>40</v>
      </c>
      <c r="AI14" s="254">
        <v>60</v>
      </c>
      <c r="AJ14" s="292">
        <v>10.8</v>
      </c>
      <c r="AK14" s="315">
        <v>46.3</v>
      </c>
      <c r="AL14" s="135">
        <v>56.3</v>
      </c>
      <c r="AM14" s="255">
        <f t="shared" si="0"/>
        <v>19.899999999999999</v>
      </c>
      <c r="AN14" s="255">
        <f t="shared" si="0"/>
        <v>44.3</v>
      </c>
      <c r="AO14" s="255">
        <f t="shared" si="1"/>
        <v>78.900000000000006</v>
      </c>
      <c r="AP14" s="326"/>
    </row>
    <row r="15" spans="1:44" s="257" customFormat="1" ht="13.8" x14ac:dyDescent="0.25">
      <c r="A15" s="253">
        <f t="shared" si="2"/>
        <v>5</v>
      </c>
      <c r="B15" s="104" t="s">
        <v>598</v>
      </c>
      <c r="C15" s="294">
        <v>20</v>
      </c>
      <c r="D15" s="273">
        <v>40</v>
      </c>
      <c r="E15" s="293">
        <v>85</v>
      </c>
      <c r="F15" s="294">
        <v>25</v>
      </c>
      <c r="G15" s="273">
        <v>50</v>
      </c>
      <c r="H15" s="293">
        <v>100</v>
      </c>
      <c r="I15" s="294">
        <v>20</v>
      </c>
      <c r="J15" s="279">
        <v>35</v>
      </c>
      <c r="K15" s="293">
        <v>70</v>
      </c>
      <c r="L15" s="294">
        <v>9.4</v>
      </c>
      <c r="M15" s="315">
        <v>27.4</v>
      </c>
      <c r="N15" s="293">
        <v>67</v>
      </c>
      <c r="O15" s="320">
        <v>17.7</v>
      </c>
      <c r="P15" s="320">
        <v>30.2</v>
      </c>
      <c r="Q15" s="321">
        <v>64</v>
      </c>
      <c r="R15" s="275">
        <v>25</v>
      </c>
      <c r="S15" s="322">
        <v>45</v>
      </c>
      <c r="T15" s="293">
        <v>90</v>
      </c>
      <c r="U15" s="293"/>
      <c r="V15" s="293"/>
      <c r="W15" s="293">
        <v>75</v>
      </c>
      <c r="X15" s="294">
        <v>25</v>
      </c>
      <c r="Y15" s="273">
        <v>45</v>
      </c>
      <c r="Z15" s="293">
        <v>90</v>
      </c>
      <c r="AA15" s="322">
        <v>25</v>
      </c>
      <c r="AB15" s="273">
        <v>50</v>
      </c>
      <c r="AC15" s="293">
        <v>70</v>
      </c>
      <c r="AD15" s="275">
        <v>5</v>
      </c>
      <c r="AE15" s="273">
        <v>50</v>
      </c>
      <c r="AF15" s="254">
        <v>70</v>
      </c>
      <c r="AG15" s="294">
        <v>20</v>
      </c>
      <c r="AH15" s="273">
        <v>40</v>
      </c>
      <c r="AI15" s="254">
        <v>60</v>
      </c>
      <c r="AJ15" s="292">
        <v>25</v>
      </c>
      <c r="AK15" s="315">
        <v>50</v>
      </c>
      <c r="AL15" s="135">
        <v>65</v>
      </c>
      <c r="AM15" s="255">
        <f t="shared" si="0"/>
        <v>19.7</v>
      </c>
      <c r="AN15" s="255">
        <f t="shared" si="0"/>
        <v>42.1</v>
      </c>
      <c r="AO15" s="255">
        <f t="shared" si="1"/>
        <v>75.5</v>
      </c>
      <c r="AP15" s="266"/>
    </row>
    <row r="16" spans="1:44" s="257" customFormat="1" ht="13.8" x14ac:dyDescent="0.25">
      <c r="A16" s="253">
        <f t="shared" si="2"/>
        <v>6</v>
      </c>
      <c r="B16" s="104" t="s">
        <v>599</v>
      </c>
      <c r="C16" s="294">
        <v>20</v>
      </c>
      <c r="D16" s="273">
        <v>42</v>
      </c>
      <c r="E16" s="293">
        <v>85</v>
      </c>
      <c r="F16" s="294">
        <v>25</v>
      </c>
      <c r="G16" s="273">
        <v>50</v>
      </c>
      <c r="H16" s="293">
        <v>100</v>
      </c>
      <c r="I16" s="294">
        <v>21</v>
      </c>
      <c r="J16" s="279">
        <v>40</v>
      </c>
      <c r="K16" s="293">
        <v>75</v>
      </c>
      <c r="L16" s="294">
        <v>22.5</v>
      </c>
      <c r="M16" s="315">
        <v>43.3</v>
      </c>
      <c r="N16" s="293">
        <v>88</v>
      </c>
      <c r="O16" s="320">
        <v>18.7</v>
      </c>
      <c r="P16" s="320">
        <v>47</v>
      </c>
      <c r="Q16" s="321">
        <v>97</v>
      </c>
      <c r="R16" s="275">
        <v>25</v>
      </c>
      <c r="S16" s="322">
        <v>50</v>
      </c>
      <c r="T16" s="293">
        <v>95</v>
      </c>
      <c r="U16" s="293"/>
      <c r="V16" s="293"/>
      <c r="W16" s="293">
        <v>85</v>
      </c>
      <c r="X16" s="294">
        <v>25</v>
      </c>
      <c r="Y16" s="273">
        <v>45</v>
      </c>
      <c r="Z16" s="293">
        <v>90</v>
      </c>
      <c r="AA16" s="322">
        <v>25</v>
      </c>
      <c r="AB16" s="273">
        <v>50</v>
      </c>
      <c r="AC16" s="293">
        <v>68</v>
      </c>
      <c r="AD16" s="275">
        <v>19</v>
      </c>
      <c r="AE16" s="273">
        <v>50</v>
      </c>
      <c r="AF16" s="254">
        <v>70</v>
      </c>
      <c r="AG16" s="323">
        <v>25</v>
      </c>
      <c r="AH16" s="273">
        <v>50</v>
      </c>
      <c r="AI16" s="254">
        <v>68</v>
      </c>
      <c r="AJ16" s="292">
        <v>25</v>
      </c>
      <c r="AK16" s="315">
        <v>45.2</v>
      </c>
      <c r="AL16" s="135">
        <v>55.2</v>
      </c>
      <c r="AM16" s="255">
        <f t="shared" si="0"/>
        <v>22.8</v>
      </c>
      <c r="AN16" s="255">
        <f t="shared" si="0"/>
        <v>46.6</v>
      </c>
      <c r="AO16" s="255">
        <f t="shared" si="1"/>
        <v>81.400000000000006</v>
      </c>
      <c r="AP16" s="266"/>
    </row>
    <row r="17" spans="1:42" s="257" customFormat="1" ht="13.8" x14ac:dyDescent="0.25">
      <c r="A17" s="253">
        <f t="shared" si="2"/>
        <v>7</v>
      </c>
      <c r="B17" s="104" t="s">
        <v>600</v>
      </c>
      <c r="C17" s="294">
        <v>20</v>
      </c>
      <c r="D17" s="273">
        <v>40</v>
      </c>
      <c r="E17" s="293">
        <v>85</v>
      </c>
      <c r="F17" s="294">
        <v>25</v>
      </c>
      <c r="G17" s="273">
        <v>50</v>
      </c>
      <c r="H17" s="293">
        <v>100</v>
      </c>
      <c r="I17" s="294">
        <v>10.5</v>
      </c>
      <c r="J17" s="279">
        <v>27</v>
      </c>
      <c r="K17" s="293">
        <v>60</v>
      </c>
      <c r="L17" s="294">
        <v>22.1</v>
      </c>
      <c r="M17" s="315">
        <v>43.6</v>
      </c>
      <c r="N17" s="293">
        <v>86</v>
      </c>
      <c r="O17" s="320">
        <v>18.7</v>
      </c>
      <c r="P17" s="320">
        <v>38.5</v>
      </c>
      <c r="Q17" s="321">
        <v>78</v>
      </c>
      <c r="R17" s="275">
        <v>25</v>
      </c>
      <c r="S17" s="322">
        <v>50</v>
      </c>
      <c r="T17" s="293">
        <v>89</v>
      </c>
      <c r="U17" s="293"/>
      <c r="V17" s="293"/>
      <c r="W17" s="293">
        <v>75</v>
      </c>
      <c r="X17" s="294">
        <v>25</v>
      </c>
      <c r="Y17" s="273">
        <v>45</v>
      </c>
      <c r="Z17" s="293">
        <v>90</v>
      </c>
      <c r="AA17" s="322">
        <v>25</v>
      </c>
      <c r="AB17" s="273">
        <v>50</v>
      </c>
      <c r="AC17" s="293">
        <v>69</v>
      </c>
      <c r="AD17" s="275">
        <v>11</v>
      </c>
      <c r="AE17" s="273">
        <v>45</v>
      </c>
      <c r="AF17" s="254">
        <v>64.5</v>
      </c>
      <c r="AG17" s="294">
        <v>15</v>
      </c>
      <c r="AH17" s="273">
        <v>35</v>
      </c>
      <c r="AI17" s="254">
        <v>55</v>
      </c>
      <c r="AJ17" s="292">
        <v>10.5</v>
      </c>
      <c r="AK17" s="315">
        <v>42</v>
      </c>
      <c r="AL17" s="135">
        <v>52</v>
      </c>
      <c r="AM17" s="255">
        <f t="shared" si="0"/>
        <v>18.899999999999999</v>
      </c>
      <c r="AN17" s="255">
        <f t="shared" si="0"/>
        <v>42.4</v>
      </c>
      <c r="AO17" s="255">
        <f t="shared" si="1"/>
        <v>75.3</v>
      </c>
      <c r="AP17" s="266"/>
    </row>
    <row r="18" spans="1:42" s="257" customFormat="1" ht="13.8" x14ac:dyDescent="0.25">
      <c r="A18" s="253">
        <f t="shared" si="2"/>
        <v>8</v>
      </c>
      <c r="B18" s="104" t="s">
        <v>601</v>
      </c>
      <c r="C18" s="294">
        <v>20</v>
      </c>
      <c r="D18" s="273">
        <v>45</v>
      </c>
      <c r="E18" s="293">
        <v>85</v>
      </c>
      <c r="F18" s="294">
        <v>25</v>
      </c>
      <c r="G18" s="273">
        <v>50</v>
      </c>
      <c r="H18" s="293">
        <v>100</v>
      </c>
      <c r="I18" s="294">
        <v>19</v>
      </c>
      <c r="J18" s="279">
        <v>40</v>
      </c>
      <c r="K18" s="293">
        <v>75</v>
      </c>
      <c r="L18" s="294">
        <v>24.6</v>
      </c>
      <c r="M18" s="315">
        <v>45</v>
      </c>
      <c r="N18" s="293">
        <v>91</v>
      </c>
      <c r="O18" s="320">
        <v>16.8</v>
      </c>
      <c r="P18" s="320">
        <v>44.3</v>
      </c>
      <c r="Q18" s="321">
        <v>93</v>
      </c>
      <c r="R18" s="275">
        <v>25</v>
      </c>
      <c r="S18" s="322">
        <v>50</v>
      </c>
      <c r="T18" s="293">
        <v>95</v>
      </c>
      <c r="U18" s="293"/>
      <c r="V18" s="293"/>
      <c r="W18" s="293">
        <v>85</v>
      </c>
      <c r="X18" s="294">
        <v>25</v>
      </c>
      <c r="Y18" s="273">
        <v>45</v>
      </c>
      <c r="Z18" s="293">
        <v>90</v>
      </c>
      <c r="AA18" s="322">
        <v>25</v>
      </c>
      <c r="AB18" s="273">
        <v>50</v>
      </c>
      <c r="AC18" s="293">
        <v>70</v>
      </c>
      <c r="AD18" s="283">
        <v>20.5</v>
      </c>
      <c r="AE18" s="273">
        <v>50</v>
      </c>
      <c r="AF18" s="254">
        <v>70</v>
      </c>
      <c r="AG18" s="294">
        <v>25</v>
      </c>
      <c r="AH18" s="273">
        <v>50</v>
      </c>
      <c r="AI18" s="254">
        <v>70</v>
      </c>
      <c r="AJ18" s="292">
        <v>25</v>
      </c>
      <c r="AK18" s="315">
        <v>49.5</v>
      </c>
      <c r="AL18" s="135">
        <v>59.5</v>
      </c>
      <c r="AM18" s="255">
        <f t="shared" si="0"/>
        <v>22.8</v>
      </c>
      <c r="AN18" s="255">
        <f t="shared" si="0"/>
        <v>47.2</v>
      </c>
      <c r="AO18" s="255">
        <f t="shared" si="1"/>
        <v>82</v>
      </c>
      <c r="AP18" s="266"/>
    </row>
    <row r="19" spans="1:42" s="257" customFormat="1" ht="13.8" x14ac:dyDescent="0.25">
      <c r="A19" s="253">
        <f t="shared" si="2"/>
        <v>9</v>
      </c>
      <c r="B19" s="329" t="s">
        <v>602</v>
      </c>
      <c r="C19" s="294">
        <v>20</v>
      </c>
      <c r="D19" s="273">
        <v>45</v>
      </c>
      <c r="E19" s="293">
        <v>85</v>
      </c>
      <c r="F19" s="294">
        <v>25</v>
      </c>
      <c r="G19" s="273">
        <v>50</v>
      </c>
      <c r="H19" s="293">
        <v>100</v>
      </c>
      <c r="I19" s="294">
        <v>0.5</v>
      </c>
      <c r="J19" s="279">
        <v>16</v>
      </c>
      <c r="K19" s="293">
        <v>60</v>
      </c>
      <c r="L19" s="294">
        <v>1.2</v>
      </c>
      <c r="M19" s="315">
        <v>21.9</v>
      </c>
      <c r="N19" s="293">
        <v>70</v>
      </c>
      <c r="O19" s="320">
        <v>8.5</v>
      </c>
      <c r="P19" s="320">
        <v>31</v>
      </c>
      <c r="Q19" s="321">
        <v>83</v>
      </c>
      <c r="R19" s="275">
        <v>4</v>
      </c>
      <c r="S19" s="322">
        <v>9</v>
      </c>
      <c r="T19" s="293">
        <v>84</v>
      </c>
      <c r="U19" s="293"/>
      <c r="V19" s="293"/>
      <c r="W19" s="293">
        <v>85</v>
      </c>
      <c r="X19" s="294">
        <v>20</v>
      </c>
      <c r="Y19" s="273">
        <v>35</v>
      </c>
      <c r="Z19" s="293">
        <v>95</v>
      </c>
      <c r="AA19" s="322">
        <v>25</v>
      </c>
      <c r="AB19" s="273">
        <v>50</v>
      </c>
      <c r="AC19" s="293">
        <v>70</v>
      </c>
      <c r="AD19" s="275">
        <v>18</v>
      </c>
      <c r="AE19" s="273">
        <v>50</v>
      </c>
      <c r="AF19" s="254">
        <v>70</v>
      </c>
      <c r="AG19" s="294">
        <v>20</v>
      </c>
      <c r="AH19" s="273">
        <v>45</v>
      </c>
      <c r="AI19" s="254">
        <v>65</v>
      </c>
      <c r="AJ19" s="292">
        <v>22.8</v>
      </c>
      <c r="AK19" s="315">
        <v>36.299999999999997</v>
      </c>
      <c r="AL19" s="135">
        <v>46.3</v>
      </c>
      <c r="AM19" s="255">
        <f t="shared" si="0"/>
        <v>15</v>
      </c>
      <c r="AN19" s="255">
        <f t="shared" si="0"/>
        <v>35.4</v>
      </c>
      <c r="AO19" s="255">
        <f t="shared" si="1"/>
        <v>76.099999999999994</v>
      </c>
      <c r="AP19" s="266"/>
    </row>
    <row r="20" spans="1:42" s="257" customFormat="1" ht="13.8" x14ac:dyDescent="0.25">
      <c r="A20" s="253">
        <f t="shared" si="2"/>
        <v>10</v>
      </c>
      <c r="B20" s="104" t="s">
        <v>603</v>
      </c>
      <c r="C20" s="294">
        <v>20</v>
      </c>
      <c r="D20" s="273">
        <v>45</v>
      </c>
      <c r="E20" s="293">
        <v>85</v>
      </c>
      <c r="F20" s="294">
        <v>25</v>
      </c>
      <c r="G20" s="273">
        <v>50</v>
      </c>
      <c r="H20" s="293">
        <v>100</v>
      </c>
      <c r="I20" s="294">
        <v>10.5</v>
      </c>
      <c r="J20" s="279">
        <v>24</v>
      </c>
      <c r="K20" s="293">
        <v>85</v>
      </c>
      <c r="L20" s="294">
        <v>10.7</v>
      </c>
      <c r="M20" s="315">
        <v>29.7</v>
      </c>
      <c r="N20" s="293">
        <v>66</v>
      </c>
      <c r="O20" s="320">
        <v>10.9</v>
      </c>
      <c r="P20" s="320">
        <v>22.3</v>
      </c>
      <c r="Q20" s="321">
        <v>66</v>
      </c>
      <c r="R20" s="275">
        <v>25</v>
      </c>
      <c r="S20" s="322">
        <v>45</v>
      </c>
      <c r="T20" s="293">
        <v>90</v>
      </c>
      <c r="U20" s="293"/>
      <c r="V20" s="293"/>
      <c r="W20" s="293">
        <v>85</v>
      </c>
      <c r="X20" s="294">
        <v>25</v>
      </c>
      <c r="Y20" s="273">
        <v>45</v>
      </c>
      <c r="Z20" s="293">
        <v>90</v>
      </c>
      <c r="AA20" s="322">
        <v>25</v>
      </c>
      <c r="AB20" s="273">
        <v>50</v>
      </c>
      <c r="AC20" s="293">
        <v>69</v>
      </c>
      <c r="AD20" s="275">
        <v>4</v>
      </c>
      <c r="AE20" s="273">
        <v>50</v>
      </c>
      <c r="AF20" s="254">
        <v>70</v>
      </c>
      <c r="AG20" s="294">
        <v>15</v>
      </c>
      <c r="AH20" s="273">
        <v>35</v>
      </c>
      <c r="AI20" s="254">
        <v>55</v>
      </c>
      <c r="AJ20" s="292">
        <v>10</v>
      </c>
      <c r="AK20" s="315">
        <v>31</v>
      </c>
      <c r="AL20" s="135">
        <v>50</v>
      </c>
      <c r="AM20" s="255">
        <f t="shared" si="0"/>
        <v>16.5</v>
      </c>
      <c r="AN20" s="255">
        <f t="shared" si="0"/>
        <v>38.799999999999997</v>
      </c>
      <c r="AO20" s="255">
        <f t="shared" si="1"/>
        <v>75.900000000000006</v>
      </c>
      <c r="AP20" s="266"/>
    </row>
    <row r="21" spans="1:42" s="257" customFormat="1" ht="13.8" x14ac:dyDescent="0.25">
      <c r="A21" s="253">
        <f t="shared" si="2"/>
        <v>11</v>
      </c>
      <c r="B21" s="329" t="s">
        <v>604</v>
      </c>
      <c r="C21" s="294">
        <v>20</v>
      </c>
      <c r="D21" s="273">
        <v>45</v>
      </c>
      <c r="E21" s="293">
        <v>85</v>
      </c>
      <c r="F21" s="294">
        <v>25</v>
      </c>
      <c r="G21" s="273">
        <v>50</v>
      </c>
      <c r="H21" s="293">
        <v>100</v>
      </c>
      <c r="I21" s="294">
        <v>10</v>
      </c>
      <c r="J21" s="279">
        <v>25</v>
      </c>
      <c r="K21" s="293">
        <v>60</v>
      </c>
      <c r="L21" s="294">
        <v>14.9</v>
      </c>
      <c r="M21" s="315">
        <v>35.299999999999997</v>
      </c>
      <c r="N21" s="293">
        <v>62</v>
      </c>
      <c r="O21" s="320">
        <v>16.3</v>
      </c>
      <c r="P21" s="320">
        <v>36.299999999999997</v>
      </c>
      <c r="Q21" s="321">
        <v>62</v>
      </c>
      <c r="R21" s="275">
        <v>25</v>
      </c>
      <c r="S21" s="322">
        <v>45</v>
      </c>
      <c r="T21" s="293">
        <v>95</v>
      </c>
      <c r="U21" s="293"/>
      <c r="V21" s="293"/>
      <c r="W21" s="293">
        <v>75</v>
      </c>
      <c r="X21" s="294">
        <v>25</v>
      </c>
      <c r="Y21" s="273">
        <v>45</v>
      </c>
      <c r="Z21" s="293">
        <v>90</v>
      </c>
      <c r="AA21" s="322">
        <v>25</v>
      </c>
      <c r="AB21" s="273">
        <v>50</v>
      </c>
      <c r="AC21" s="293">
        <v>70</v>
      </c>
      <c r="AD21" s="275">
        <v>23</v>
      </c>
      <c r="AE21" s="273">
        <v>50</v>
      </c>
      <c r="AF21" s="254">
        <v>70</v>
      </c>
      <c r="AG21" s="294">
        <v>20</v>
      </c>
      <c r="AH21" s="273">
        <v>45</v>
      </c>
      <c r="AI21" s="254">
        <v>65</v>
      </c>
      <c r="AJ21" s="292">
        <v>20.3</v>
      </c>
      <c r="AK21" s="315">
        <v>42.5</v>
      </c>
      <c r="AL21" s="135">
        <v>52.5</v>
      </c>
      <c r="AM21" s="255">
        <f t="shared" si="0"/>
        <v>20.399999999999999</v>
      </c>
      <c r="AN21" s="255">
        <f t="shared" si="0"/>
        <v>42.6</v>
      </c>
      <c r="AO21" s="255">
        <f t="shared" si="1"/>
        <v>73.900000000000006</v>
      </c>
      <c r="AP21" s="266"/>
    </row>
    <row r="22" spans="1:42" s="257" customFormat="1" ht="13.8" x14ac:dyDescent="0.25">
      <c r="A22" s="253">
        <f t="shared" si="2"/>
        <v>12</v>
      </c>
      <c r="B22" s="104" t="s">
        <v>605</v>
      </c>
      <c r="C22" s="294">
        <v>20</v>
      </c>
      <c r="D22" s="273">
        <v>42</v>
      </c>
      <c r="E22" s="293">
        <v>75</v>
      </c>
      <c r="F22" s="294">
        <v>25</v>
      </c>
      <c r="G22" s="273">
        <v>50</v>
      </c>
      <c r="H22" s="293">
        <v>100</v>
      </c>
      <c r="I22" s="294">
        <v>1</v>
      </c>
      <c r="J22" s="279">
        <v>10</v>
      </c>
      <c r="K22" s="293">
        <v>60</v>
      </c>
      <c r="L22" s="294">
        <v>11.9</v>
      </c>
      <c r="M22" s="315">
        <v>20.7</v>
      </c>
      <c r="N22" s="301">
        <v>45</v>
      </c>
      <c r="O22" s="320">
        <v>11.4</v>
      </c>
      <c r="P22" s="320">
        <v>17.399999999999999</v>
      </c>
      <c r="Q22" s="358">
        <v>40</v>
      </c>
      <c r="R22" s="275">
        <v>24</v>
      </c>
      <c r="S22" s="322">
        <v>38</v>
      </c>
      <c r="T22" s="293">
        <v>73</v>
      </c>
      <c r="U22" s="293"/>
      <c r="V22" s="293"/>
      <c r="W22" s="293">
        <v>75</v>
      </c>
      <c r="X22" s="294">
        <v>25</v>
      </c>
      <c r="Y22" s="273">
        <v>45</v>
      </c>
      <c r="Z22" s="293">
        <v>80</v>
      </c>
      <c r="AA22" s="322">
        <v>25</v>
      </c>
      <c r="AB22" s="273">
        <v>30</v>
      </c>
      <c r="AC22" s="293">
        <v>65</v>
      </c>
      <c r="AD22" s="275">
        <v>3.5</v>
      </c>
      <c r="AE22" s="273">
        <v>12.5</v>
      </c>
      <c r="AF22" s="254">
        <v>16</v>
      </c>
      <c r="AG22" s="323">
        <v>20</v>
      </c>
      <c r="AH22" s="273">
        <v>40</v>
      </c>
      <c r="AI22" s="254">
        <v>50</v>
      </c>
      <c r="AJ22" s="292">
        <v>6</v>
      </c>
      <c r="AK22" s="315">
        <v>9.5</v>
      </c>
      <c r="AL22" s="135">
        <v>45</v>
      </c>
      <c r="AM22" s="255">
        <f t="shared" si="0"/>
        <v>15.7</v>
      </c>
      <c r="AN22" s="255">
        <f t="shared" si="0"/>
        <v>28.6</v>
      </c>
      <c r="AO22" s="255">
        <f t="shared" si="1"/>
        <v>60.3</v>
      </c>
      <c r="AP22" s="266"/>
    </row>
    <row r="23" spans="1:42" s="257" customFormat="1" ht="13.8" x14ac:dyDescent="0.25">
      <c r="A23" s="253">
        <f t="shared" si="2"/>
        <v>13</v>
      </c>
      <c r="B23" s="104" t="s">
        <v>606</v>
      </c>
      <c r="C23" s="294">
        <v>20</v>
      </c>
      <c r="D23" s="273">
        <v>43</v>
      </c>
      <c r="E23" s="293">
        <v>80</v>
      </c>
      <c r="F23" s="294">
        <v>25</v>
      </c>
      <c r="G23" s="273">
        <v>50</v>
      </c>
      <c r="H23" s="293">
        <v>100</v>
      </c>
      <c r="I23" s="294">
        <v>0.5</v>
      </c>
      <c r="J23" s="279">
        <v>23</v>
      </c>
      <c r="K23" s="293">
        <v>75</v>
      </c>
      <c r="L23" s="294">
        <v>9.8000000000000007</v>
      </c>
      <c r="M23" s="315">
        <v>17.899999999999999</v>
      </c>
      <c r="N23" s="301">
        <v>40</v>
      </c>
      <c r="O23" s="320">
        <v>7.5</v>
      </c>
      <c r="P23" s="320">
        <v>14.3</v>
      </c>
      <c r="Q23" s="358">
        <v>37</v>
      </c>
      <c r="R23" s="275">
        <v>23</v>
      </c>
      <c r="S23" s="322">
        <v>48</v>
      </c>
      <c r="T23" s="293">
        <v>93</v>
      </c>
      <c r="U23" s="293"/>
      <c r="V23" s="293"/>
      <c r="W23" s="293">
        <v>75</v>
      </c>
      <c r="X23" s="294">
        <v>25</v>
      </c>
      <c r="Y23" s="273">
        <v>45</v>
      </c>
      <c r="Z23" s="293">
        <v>90</v>
      </c>
      <c r="AA23" s="322">
        <v>25</v>
      </c>
      <c r="AB23" s="273">
        <v>50</v>
      </c>
      <c r="AC23" s="293">
        <v>67</v>
      </c>
      <c r="AD23" s="275">
        <v>3</v>
      </c>
      <c r="AE23" s="273">
        <v>45</v>
      </c>
      <c r="AF23" s="254">
        <v>46.5</v>
      </c>
      <c r="AG23" s="323">
        <v>20</v>
      </c>
      <c r="AH23" s="273">
        <v>45</v>
      </c>
      <c r="AI23" s="254">
        <v>51</v>
      </c>
      <c r="AJ23" s="292">
        <v>13</v>
      </c>
      <c r="AK23" s="315">
        <v>28</v>
      </c>
      <c r="AL23" s="135">
        <v>45</v>
      </c>
      <c r="AM23" s="255">
        <f t="shared" si="0"/>
        <v>15.6</v>
      </c>
      <c r="AN23" s="255">
        <f t="shared" si="0"/>
        <v>37.200000000000003</v>
      </c>
      <c r="AO23" s="255">
        <f t="shared" si="1"/>
        <v>66.599999999999994</v>
      </c>
      <c r="AP23" s="266"/>
    </row>
    <row r="24" spans="1:42" s="257" customFormat="1" ht="13.8" x14ac:dyDescent="0.25">
      <c r="A24" s="253">
        <f t="shared" si="2"/>
        <v>14</v>
      </c>
      <c r="B24" s="104" t="s">
        <v>607</v>
      </c>
      <c r="C24" s="294">
        <v>20</v>
      </c>
      <c r="D24" s="273">
        <v>42</v>
      </c>
      <c r="E24" s="293">
        <v>85</v>
      </c>
      <c r="F24" s="294">
        <v>25</v>
      </c>
      <c r="G24" s="273">
        <v>50</v>
      </c>
      <c r="H24" s="293">
        <v>100</v>
      </c>
      <c r="I24" s="294">
        <v>0</v>
      </c>
      <c r="J24" s="279">
        <v>0.5</v>
      </c>
      <c r="K24" s="301">
        <v>0.5</v>
      </c>
      <c r="L24" s="294">
        <v>0</v>
      </c>
      <c r="M24" s="315">
        <v>1.4</v>
      </c>
      <c r="N24" s="301">
        <v>12</v>
      </c>
      <c r="O24" s="320">
        <v>0</v>
      </c>
      <c r="P24" s="320">
        <v>2.2000000000000002</v>
      </c>
      <c r="Q24" s="358">
        <v>5</v>
      </c>
      <c r="R24" s="275">
        <v>0</v>
      </c>
      <c r="S24" s="322">
        <v>0</v>
      </c>
      <c r="T24" s="301">
        <v>0</v>
      </c>
      <c r="U24" s="293"/>
      <c r="V24" s="293"/>
      <c r="W24" s="293">
        <v>55</v>
      </c>
      <c r="X24" s="294">
        <v>10</v>
      </c>
      <c r="Y24" s="273">
        <v>10</v>
      </c>
      <c r="Z24" s="301">
        <v>10</v>
      </c>
      <c r="AA24" s="322">
        <v>5</v>
      </c>
      <c r="AB24" s="273">
        <v>5</v>
      </c>
      <c r="AC24" s="293">
        <v>10</v>
      </c>
      <c r="AD24" s="275">
        <v>0</v>
      </c>
      <c r="AE24" s="273">
        <v>0</v>
      </c>
      <c r="AF24" s="254">
        <v>0</v>
      </c>
      <c r="AG24" s="323">
        <v>0</v>
      </c>
      <c r="AH24" s="273">
        <v>0</v>
      </c>
      <c r="AI24" s="254">
        <v>0</v>
      </c>
      <c r="AJ24" s="292">
        <v>0</v>
      </c>
      <c r="AK24" s="315">
        <v>0</v>
      </c>
      <c r="AL24" s="135">
        <v>0</v>
      </c>
      <c r="AM24" s="255">
        <f t="shared" si="0"/>
        <v>5.5</v>
      </c>
      <c r="AN24" s="255">
        <f t="shared" si="0"/>
        <v>10.1</v>
      </c>
      <c r="AO24" s="255">
        <f t="shared" si="1"/>
        <v>23.1</v>
      </c>
      <c r="AP24" s="266"/>
    </row>
    <row r="25" spans="1:42" s="257" customFormat="1" ht="13.8" x14ac:dyDescent="0.25">
      <c r="A25" s="253">
        <f t="shared" si="2"/>
        <v>15</v>
      </c>
      <c r="B25" s="329" t="s">
        <v>608</v>
      </c>
      <c r="C25" s="294">
        <v>20</v>
      </c>
      <c r="D25" s="273">
        <v>45</v>
      </c>
      <c r="E25" s="293">
        <v>86</v>
      </c>
      <c r="F25" s="294">
        <v>25</v>
      </c>
      <c r="G25" s="273">
        <v>50</v>
      </c>
      <c r="H25" s="293">
        <v>100</v>
      </c>
      <c r="I25" s="294">
        <v>20</v>
      </c>
      <c r="J25" s="279">
        <v>43</v>
      </c>
      <c r="K25" s="293">
        <v>80</v>
      </c>
      <c r="L25" s="294">
        <v>23.4</v>
      </c>
      <c r="M25" s="315">
        <v>41.3</v>
      </c>
      <c r="N25" s="293">
        <v>80</v>
      </c>
      <c r="O25" s="320">
        <v>15.5</v>
      </c>
      <c r="P25" s="320">
        <v>43.6</v>
      </c>
      <c r="Q25" s="321">
        <v>85</v>
      </c>
      <c r="R25" s="275">
        <v>25</v>
      </c>
      <c r="S25" s="322">
        <v>50</v>
      </c>
      <c r="T25" s="293">
        <v>95</v>
      </c>
      <c r="U25" s="293"/>
      <c r="V25" s="293"/>
      <c r="W25" s="293">
        <v>85</v>
      </c>
      <c r="X25" s="294">
        <v>25</v>
      </c>
      <c r="Y25" s="273">
        <v>45</v>
      </c>
      <c r="Z25" s="293">
        <v>95</v>
      </c>
      <c r="AA25" s="322">
        <v>25</v>
      </c>
      <c r="AB25" s="273">
        <v>50</v>
      </c>
      <c r="AC25" s="293">
        <v>70</v>
      </c>
      <c r="AD25" s="275">
        <v>21</v>
      </c>
      <c r="AE25" s="273">
        <v>50</v>
      </c>
      <c r="AF25" s="254">
        <v>70</v>
      </c>
      <c r="AG25" s="323">
        <v>20</v>
      </c>
      <c r="AH25" s="273">
        <v>45</v>
      </c>
      <c r="AI25" s="254">
        <v>65</v>
      </c>
      <c r="AJ25" s="292">
        <v>25</v>
      </c>
      <c r="AK25" s="315">
        <v>48.5</v>
      </c>
      <c r="AL25" s="135">
        <v>58.5</v>
      </c>
      <c r="AM25" s="255">
        <f t="shared" si="0"/>
        <v>22.3</v>
      </c>
      <c r="AN25" s="255">
        <f t="shared" si="0"/>
        <v>46.5</v>
      </c>
      <c r="AO25" s="255">
        <f t="shared" si="1"/>
        <v>80.8</v>
      </c>
      <c r="AP25" s="266"/>
    </row>
    <row r="26" spans="1:42" s="257" customFormat="1" ht="13.8" x14ac:dyDescent="0.25">
      <c r="A26" s="253">
        <f t="shared" si="2"/>
        <v>16</v>
      </c>
      <c r="B26" s="104" t="s">
        <v>609</v>
      </c>
      <c r="C26" s="294">
        <v>20</v>
      </c>
      <c r="D26" s="273">
        <v>43</v>
      </c>
      <c r="E26" s="293">
        <v>80</v>
      </c>
      <c r="F26" s="294">
        <v>25</v>
      </c>
      <c r="G26" s="273">
        <v>50</v>
      </c>
      <c r="H26" s="293">
        <v>100</v>
      </c>
      <c r="I26" s="294">
        <v>0.5</v>
      </c>
      <c r="J26" s="279">
        <v>0.5</v>
      </c>
      <c r="K26" s="301">
        <v>0.5</v>
      </c>
      <c r="L26" s="294">
        <v>11.5</v>
      </c>
      <c r="M26" s="315">
        <v>18.5</v>
      </c>
      <c r="N26" s="301">
        <v>36</v>
      </c>
      <c r="O26" s="320">
        <v>1.3</v>
      </c>
      <c r="P26" s="320">
        <v>4.8</v>
      </c>
      <c r="Q26" s="358">
        <v>20</v>
      </c>
      <c r="R26" s="275">
        <v>1</v>
      </c>
      <c r="S26" s="322">
        <v>10</v>
      </c>
      <c r="T26" s="301">
        <v>11</v>
      </c>
      <c r="U26" s="293"/>
      <c r="V26" s="293"/>
      <c r="W26" s="293">
        <v>55</v>
      </c>
      <c r="X26" s="294">
        <v>10</v>
      </c>
      <c r="Y26" s="273">
        <v>10</v>
      </c>
      <c r="Z26" s="301">
        <v>10</v>
      </c>
      <c r="AA26" s="322">
        <v>5</v>
      </c>
      <c r="AB26" s="273">
        <v>5</v>
      </c>
      <c r="AC26" s="293">
        <v>10</v>
      </c>
      <c r="AD26" s="275">
        <v>1</v>
      </c>
      <c r="AE26" s="273">
        <v>1.5</v>
      </c>
      <c r="AF26" s="254">
        <v>1.5</v>
      </c>
      <c r="AG26" s="323">
        <v>0</v>
      </c>
      <c r="AH26" s="273">
        <v>0</v>
      </c>
      <c r="AI26" s="254">
        <v>0</v>
      </c>
      <c r="AJ26" s="292">
        <v>0</v>
      </c>
      <c r="AK26" s="315">
        <v>0</v>
      </c>
      <c r="AL26" s="135">
        <v>0</v>
      </c>
      <c r="AM26" s="255">
        <f t="shared" si="0"/>
        <v>6.8</v>
      </c>
      <c r="AN26" s="255">
        <f t="shared" si="0"/>
        <v>13</v>
      </c>
      <c r="AO26" s="255">
        <f t="shared" si="1"/>
        <v>27</v>
      </c>
      <c r="AP26" s="266"/>
    </row>
    <row r="27" spans="1:42" s="257" customFormat="1" ht="13.8" x14ac:dyDescent="0.25">
      <c r="A27" s="253">
        <f t="shared" si="2"/>
        <v>17</v>
      </c>
      <c r="B27" s="104" t="s">
        <v>610</v>
      </c>
      <c r="C27" s="294">
        <v>20</v>
      </c>
      <c r="D27" s="273">
        <v>42</v>
      </c>
      <c r="E27" s="293">
        <v>85</v>
      </c>
      <c r="F27" s="294">
        <v>25</v>
      </c>
      <c r="G27" s="273">
        <v>50</v>
      </c>
      <c r="H27" s="293">
        <v>100</v>
      </c>
      <c r="I27" s="294">
        <v>10</v>
      </c>
      <c r="J27" s="279">
        <v>21</v>
      </c>
      <c r="K27" s="293">
        <v>60</v>
      </c>
      <c r="L27" s="294">
        <v>9.4</v>
      </c>
      <c r="M27" s="315">
        <v>17.2</v>
      </c>
      <c r="N27" s="293">
        <v>61</v>
      </c>
      <c r="O27" s="320">
        <v>1.6</v>
      </c>
      <c r="P27" s="320">
        <v>7.6</v>
      </c>
      <c r="Q27" s="358">
        <v>36</v>
      </c>
      <c r="R27" s="275">
        <v>16</v>
      </c>
      <c r="S27" s="322">
        <v>34</v>
      </c>
      <c r="T27" s="293">
        <v>84</v>
      </c>
      <c r="U27" s="293"/>
      <c r="V27" s="293"/>
      <c r="W27" s="293">
        <v>85</v>
      </c>
      <c r="X27" s="294">
        <v>25</v>
      </c>
      <c r="Y27" s="273">
        <v>35</v>
      </c>
      <c r="Z27" s="293">
        <v>90</v>
      </c>
      <c r="AA27" s="322">
        <v>25</v>
      </c>
      <c r="AB27" s="273">
        <v>45</v>
      </c>
      <c r="AC27" s="293">
        <v>66</v>
      </c>
      <c r="AD27" s="275">
        <v>2</v>
      </c>
      <c r="AE27" s="273">
        <v>19.5</v>
      </c>
      <c r="AF27" s="254">
        <v>45</v>
      </c>
      <c r="AG27" s="294">
        <v>10</v>
      </c>
      <c r="AH27" s="273">
        <v>25</v>
      </c>
      <c r="AI27" s="254">
        <v>42</v>
      </c>
      <c r="AJ27" s="292">
        <v>4.5</v>
      </c>
      <c r="AK27" s="315">
        <v>7.5</v>
      </c>
      <c r="AL27" s="135">
        <v>45</v>
      </c>
      <c r="AM27" s="255">
        <f t="shared" si="0"/>
        <v>13.5</v>
      </c>
      <c r="AN27" s="255">
        <f t="shared" si="0"/>
        <v>27.6</v>
      </c>
      <c r="AO27" s="255">
        <f t="shared" si="1"/>
        <v>66.599999999999994</v>
      </c>
      <c r="AP27" s="266"/>
    </row>
    <row r="28" spans="1:42" s="257" customFormat="1" ht="13.8" x14ac:dyDescent="0.25">
      <c r="A28" s="253">
        <f t="shared" si="2"/>
        <v>18</v>
      </c>
      <c r="B28" s="330" t="s">
        <v>90</v>
      </c>
      <c r="C28" s="331">
        <v>0</v>
      </c>
      <c r="D28" s="332">
        <v>0</v>
      </c>
      <c r="E28" s="333">
        <v>85</v>
      </c>
      <c r="F28" s="294">
        <v>0</v>
      </c>
      <c r="G28" s="332">
        <v>50</v>
      </c>
      <c r="H28" s="293">
        <v>100</v>
      </c>
      <c r="I28" s="331">
        <v>0</v>
      </c>
      <c r="J28" s="332">
        <v>0</v>
      </c>
      <c r="K28" s="333">
        <v>60</v>
      </c>
      <c r="L28" s="331">
        <v>0</v>
      </c>
      <c r="M28" s="334">
        <v>8.8000000000000007</v>
      </c>
      <c r="N28" s="333">
        <v>64</v>
      </c>
      <c r="O28" s="335">
        <v>0</v>
      </c>
      <c r="P28" s="336">
        <v>6.8</v>
      </c>
      <c r="Q28" s="333">
        <v>68</v>
      </c>
      <c r="R28" s="331">
        <v>0</v>
      </c>
      <c r="S28" s="336">
        <v>0</v>
      </c>
      <c r="T28" s="333">
        <v>60</v>
      </c>
      <c r="U28" s="333"/>
      <c r="V28" s="333"/>
      <c r="W28" s="333">
        <v>85</v>
      </c>
      <c r="X28" s="331">
        <v>0</v>
      </c>
      <c r="Y28" s="332">
        <v>45</v>
      </c>
      <c r="Z28" s="333">
        <v>90</v>
      </c>
      <c r="AA28" s="336">
        <v>0</v>
      </c>
      <c r="AB28" s="332">
        <v>20</v>
      </c>
      <c r="AC28" s="333">
        <v>65</v>
      </c>
      <c r="AD28" s="331">
        <v>0</v>
      </c>
      <c r="AE28" s="332">
        <v>12.5</v>
      </c>
      <c r="AF28" s="161">
        <v>18.5</v>
      </c>
      <c r="AG28" s="331">
        <v>0</v>
      </c>
      <c r="AH28" s="332">
        <v>30</v>
      </c>
      <c r="AI28" s="161">
        <v>50</v>
      </c>
      <c r="AJ28" s="331">
        <v>0</v>
      </c>
      <c r="AK28" s="332">
        <v>6.5</v>
      </c>
      <c r="AL28" s="161">
        <v>45</v>
      </c>
      <c r="AM28" s="255">
        <f>ROUND((C28+F28+I28+L28+O28+R28+X28+AA28+AD28+AG28+AJ28)/11,1)</f>
        <v>0</v>
      </c>
      <c r="AN28" s="255">
        <f>ROUND((D28+G28+J28+M28+P28+S28+Y28+AB28+AE28+AH28+AK28)/11,1)</f>
        <v>16.3</v>
      </c>
      <c r="AO28" s="255">
        <f t="shared" si="1"/>
        <v>65.900000000000006</v>
      </c>
      <c r="AP28" s="267"/>
    </row>
    <row r="29" spans="1:42" s="257" customFormat="1" ht="13.8" x14ac:dyDescent="0.25">
      <c r="A29" s="253">
        <f t="shared" si="2"/>
        <v>19</v>
      </c>
      <c r="B29" s="104" t="s">
        <v>611</v>
      </c>
      <c r="C29" s="294">
        <v>20</v>
      </c>
      <c r="D29" s="273">
        <v>40</v>
      </c>
      <c r="E29" s="293">
        <v>85</v>
      </c>
      <c r="F29" s="294">
        <v>25</v>
      </c>
      <c r="G29" s="273">
        <v>50</v>
      </c>
      <c r="H29" s="293">
        <v>100</v>
      </c>
      <c r="I29" s="294">
        <v>20.5</v>
      </c>
      <c r="J29" s="279">
        <v>42</v>
      </c>
      <c r="K29" s="293">
        <v>78</v>
      </c>
      <c r="L29" s="294">
        <v>23</v>
      </c>
      <c r="M29" s="315">
        <v>47.2</v>
      </c>
      <c r="N29" s="293">
        <v>94</v>
      </c>
      <c r="O29" s="320">
        <v>24.1</v>
      </c>
      <c r="P29" s="320">
        <v>47.4</v>
      </c>
      <c r="Q29" s="321">
        <v>92</v>
      </c>
      <c r="R29" s="275">
        <v>25</v>
      </c>
      <c r="S29" s="322">
        <v>50</v>
      </c>
      <c r="T29" s="293">
        <v>95</v>
      </c>
      <c r="U29" s="293"/>
      <c r="V29" s="293"/>
      <c r="W29" s="293">
        <v>85</v>
      </c>
      <c r="X29" s="294">
        <v>25</v>
      </c>
      <c r="Y29" s="273">
        <v>45</v>
      </c>
      <c r="Z29" s="293">
        <v>90</v>
      </c>
      <c r="AA29" s="322">
        <v>25</v>
      </c>
      <c r="AB29" s="273">
        <v>50</v>
      </c>
      <c r="AC29" s="293">
        <v>70</v>
      </c>
      <c r="AD29" s="283">
        <v>21.5</v>
      </c>
      <c r="AE29" s="273">
        <v>50</v>
      </c>
      <c r="AF29" s="254">
        <v>70</v>
      </c>
      <c r="AG29" s="294">
        <v>20</v>
      </c>
      <c r="AH29" s="273">
        <v>45</v>
      </c>
      <c r="AI29" s="254">
        <v>65</v>
      </c>
      <c r="AJ29" s="292">
        <v>25</v>
      </c>
      <c r="AK29" s="315">
        <v>49</v>
      </c>
      <c r="AL29" s="135">
        <v>59</v>
      </c>
      <c r="AM29" s="255">
        <f t="shared" si="0"/>
        <v>23.1</v>
      </c>
      <c r="AN29" s="255">
        <f t="shared" si="0"/>
        <v>46.9</v>
      </c>
      <c r="AO29" s="255">
        <f t="shared" si="1"/>
        <v>81.900000000000006</v>
      </c>
      <c r="AP29" s="266"/>
    </row>
    <row r="30" spans="1:42" s="257" customFormat="1" ht="13.8" x14ac:dyDescent="0.25">
      <c r="A30" s="253">
        <f t="shared" si="2"/>
        <v>20</v>
      </c>
      <c r="B30" s="104" t="s">
        <v>612</v>
      </c>
      <c r="C30" s="294">
        <v>20</v>
      </c>
      <c r="D30" s="273">
        <v>40</v>
      </c>
      <c r="E30" s="293">
        <v>85</v>
      </c>
      <c r="F30" s="294">
        <v>25</v>
      </c>
      <c r="G30" s="273">
        <v>50</v>
      </c>
      <c r="H30" s="293">
        <v>100</v>
      </c>
      <c r="I30" s="294">
        <v>20</v>
      </c>
      <c r="J30" s="279">
        <v>40</v>
      </c>
      <c r="K30" s="293">
        <v>75</v>
      </c>
      <c r="L30" s="294">
        <v>25</v>
      </c>
      <c r="M30" s="315">
        <v>49.6</v>
      </c>
      <c r="N30" s="293">
        <v>98</v>
      </c>
      <c r="O30" s="320">
        <v>24.7</v>
      </c>
      <c r="P30" s="320">
        <v>47.5</v>
      </c>
      <c r="Q30" s="321">
        <v>98</v>
      </c>
      <c r="R30" s="337">
        <v>25</v>
      </c>
      <c r="S30" s="322">
        <v>50</v>
      </c>
      <c r="T30" s="293">
        <v>95</v>
      </c>
      <c r="U30" s="293"/>
      <c r="V30" s="293"/>
      <c r="W30" s="293">
        <v>85</v>
      </c>
      <c r="X30" s="294">
        <v>25</v>
      </c>
      <c r="Y30" s="273">
        <v>45</v>
      </c>
      <c r="Z30" s="293">
        <v>90</v>
      </c>
      <c r="AA30" s="322">
        <v>25</v>
      </c>
      <c r="AB30" s="273">
        <v>50</v>
      </c>
      <c r="AC30" s="293">
        <v>70</v>
      </c>
      <c r="AD30" s="275">
        <v>23</v>
      </c>
      <c r="AE30" s="273">
        <v>50</v>
      </c>
      <c r="AF30" s="254">
        <v>70</v>
      </c>
      <c r="AG30" s="294">
        <v>20</v>
      </c>
      <c r="AH30" s="273">
        <v>40</v>
      </c>
      <c r="AI30" s="254">
        <v>60</v>
      </c>
      <c r="AJ30" s="292">
        <v>25</v>
      </c>
      <c r="AK30" s="315">
        <v>49.2</v>
      </c>
      <c r="AL30" s="135">
        <v>59.2</v>
      </c>
      <c r="AM30" s="255">
        <f t="shared" si="0"/>
        <v>23.4</v>
      </c>
      <c r="AN30" s="255">
        <f t="shared" si="0"/>
        <v>46.5</v>
      </c>
      <c r="AO30" s="255">
        <f t="shared" si="1"/>
        <v>82.1</v>
      </c>
      <c r="AP30" s="266"/>
    </row>
    <row r="31" spans="1:42" s="257" customFormat="1" ht="13.8" x14ac:dyDescent="0.25">
      <c r="A31" s="253">
        <f t="shared" si="2"/>
        <v>21</v>
      </c>
      <c r="B31" s="329" t="s">
        <v>613</v>
      </c>
      <c r="C31" s="294">
        <v>20</v>
      </c>
      <c r="D31" s="332">
        <v>45</v>
      </c>
      <c r="E31" s="333">
        <v>85</v>
      </c>
      <c r="F31" s="294">
        <v>25</v>
      </c>
      <c r="G31" s="332">
        <v>50</v>
      </c>
      <c r="H31" s="293">
        <v>100</v>
      </c>
      <c r="I31" s="331">
        <v>21</v>
      </c>
      <c r="J31" s="279">
        <v>43</v>
      </c>
      <c r="K31" s="333">
        <v>80</v>
      </c>
      <c r="L31" s="331">
        <v>23.8</v>
      </c>
      <c r="M31" s="334">
        <v>44.9</v>
      </c>
      <c r="N31" s="333">
        <v>90</v>
      </c>
      <c r="O31" s="338">
        <v>16.100000000000001</v>
      </c>
      <c r="P31" s="338">
        <v>36.6</v>
      </c>
      <c r="Q31" s="339">
        <v>82</v>
      </c>
      <c r="R31" s="337">
        <v>25</v>
      </c>
      <c r="S31" s="336">
        <v>50</v>
      </c>
      <c r="T31" s="333">
        <v>95</v>
      </c>
      <c r="U31" s="293"/>
      <c r="V31" s="333"/>
      <c r="W31" s="333">
        <v>85</v>
      </c>
      <c r="X31" s="294">
        <v>25</v>
      </c>
      <c r="Y31" s="332">
        <v>45</v>
      </c>
      <c r="Z31" s="333">
        <v>90</v>
      </c>
      <c r="AA31" s="322">
        <v>25</v>
      </c>
      <c r="AB31" s="332">
        <v>50</v>
      </c>
      <c r="AC31" s="333">
        <v>70</v>
      </c>
      <c r="AD31" s="275">
        <v>21</v>
      </c>
      <c r="AE31" s="332">
        <v>50</v>
      </c>
      <c r="AF31" s="161">
        <v>70</v>
      </c>
      <c r="AG31" s="331">
        <v>20</v>
      </c>
      <c r="AH31" s="332">
        <v>45</v>
      </c>
      <c r="AI31" s="161">
        <v>65</v>
      </c>
      <c r="AJ31" s="340">
        <v>17.5</v>
      </c>
      <c r="AK31" s="334">
        <v>40.5</v>
      </c>
      <c r="AL31" s="163">
        <v>50.5</v>
      </c>
      <c r="AM31" s="255">
        <f t="shared" si="0"/>
        <v>21.8</v>
      </c>
      <c r="AN31" s="255">
        <f t="shared" si="0"/>
        <v>45.5</v>
      </c>
      <c r="AO31" s="255">
        <f t="shared" si="1"/>
        <v>80.2</v>
      </c>
      <c r="AP31" s="266"/>
    </row>
    <row r="32" spans="1:42" ht="36" customHeight="1" x14ac:dyDescent="0.25">
      <c r="A32" s="574" t="s">
        <v>10</v>
      </c>
      <c r="B32" s="575"/>
      <c r="C32" s="287"/>
      <c r="D32" s="287"/>
      <c r="E32" s="287"/>
      <c r="F32" s="287"/>
      <c r="G32" s="287"/>
      <c r="H32" s="287"/>
      <c r="I32" s="287"/>
      <c r="J32" s="287"/>
      <c r="K32" s="287"/>
      <c r="L32" s="341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8"/>
      <c r="AE32" s="288"/>
      <c r="AF32" s="287"/>
      <c r="AG32" s="288"/>
      <c r="AH32" s="288"/>
      <c r="AI32" s="287"/>
      <c r="AJ32" s="288"/>
      <c r="AK32" s="288"/>
      <c r="AL32" s="287"/>
      <c r="AM32" s="290"/>
      <c r="AN32" s="290"/>
      <c r="AO32" s="290"/>
    </row>
    <row r="33" spans="1:41" x14ac:dyDescent="0.25">
      <c r="A33" s="247"/>
      <c r="B33" s="25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8"/>
      <c r="AN33" s="248"/>
      <c r="AO33" s="248"/>
    </row>
    <row r="34" spans="1:41" x14ac:dyDescent="0.25">
      <c r="A34" s="247"/>
      <c r="B34" s="250" t="s">
        <v>11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8"/>
      <c r="AN34" s="248"/>
      <c r="AO34" s="248"/>
    </row>
    <row r="35" spans="1:41" x14ac:dyDescent="0.25">
      <c r="A35" s="247"/>
      <c r="B35" s="250"/>
      <c r="C35" s="247" t="s">
        <v>12</v>
      </c>
      <c r="D35" s="247"/>
      <c r="E35" s="247"/>
      <c r="F35" s="247"/>
      <c r="G35" s="247"/>
      <c r="H35" s="247"/>
      <c r="I35" s="247"/>
      <c r="J35" s="247"/>
      <c r="K35" s="247"/>
      <c r="M35" s="247"/>
      <c r="N35" s="247"/>
      <c r="O35" s="247"/>
      <c r="P35" s="247"/>
      <c r="Q35" s="247"/>
      <c r="R35" s="247"/>
      <c r="S35" s="247"/>
      <c r="T35" s="247" t="s">
        <v>13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248"/>
      <c r="AO35" s="248"/>
    </row>
  </sheetData>
  <mergeCells count="35">
    <mergeCell ref="A32:B32"/>
    <mergeCell ref="R9:T9"/>
    <mergeCell ref="U9:W9"/>
    <mergeCell ref="X9:Z9"/>
    <mergeCell ref="AA9:AC9"/>
    <mergeCell ref="C9:E9"/>
    <mergeCell ref="F9:H9"/>
    <mergeCell ref="I9:K9"/>
    <mergeCell ref="L9:N9"/>
    <mergeCell ref="O9:Q9"/>
    <mergeCell ref="AD8:AF8"/>
    <mergeCell ref="AG8:AI8"/>
    <mergeCell ref="AJ8:AL8"/>
    <mergeCell ref="AM8:AO9"/>
    <mergeCell ref="AP8:AR8"/>
    <mergeCell ref="AJ9:AL9"/>
    <mergeCell ref="AP9:AR9"/>
    <mergeCell ref="AD9:AF9"/>
    <mergeCell ref="AG9:AI9"/>
    <mergeCell ref="AA8:AC8"/>
    <mergeCell ref="A1:AO1"/>
    <mergeCell ref="A2:AO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tabSelected="1" view="pageBreakPreview" topLeftCell="A6" zoomScale="78" zoomScaleNormal="90" zoomScaleSheetLayoutView="78" workbookViewId="0">
      <selection activeCell="AW14" sqref="AW14"/>
    </sheetView>
  </sheetViews>
  <sheetFormatPr defaultRowHeight="13.2" x14ac:dyDescent="0.25"/>
  <cols>
    <col min="1" max="1" width="3.44140625" style="244" customWidth="1"/>
    <col min="2" max="2" width="33.21875" style="245" customWidth="1"/>
    <col min="3" max="3" width="4.33203125" style="244" customWidth="1"/>
    <col min="4" max="4" width="3.6640625" style="244" customWidth="1"/>
    <col min="5" max="5" width="3.88671875" style="244" customWidth="1"/>
    <col min="6" max="6" width="4.109375" style="244" customWidth="1"/>
    <col min="7" max="7" width="5" style="244" customWidth="1"/>
    <col min="8" max="8" width="4.21875" style="244" customWidth="1"/>
    <col min="9" max="9" width="4.6640625" style="244" customWidth="1"/>
    <col min="10" max="10" width="4.109375" style="244" customWidth="1"/>
    <col min="11" max="11" width="4.44140625" style="244" customWidth="1"/>
    <col min="12" max="12" width="4.33203125" style="244" customWidth="1"/>
    <col min="13" max="13" width="4.44140625" style="244" customWidth="1"/>
    <col min="14" max="14" width="4.6640625" style="244" customWidth="1"/>
    <col min="15" max="16" width="4.33203125" style="244" customWidth="1"/>
    <col min="17" max="17" width="4.44140625" style="244" customWidth="1"/>
    <col min="18" max="18" width="3.88671875" style="244" customWidth="1"/>
    <col min="19" max="19" width="3.6640625" style="244" customWidth="1"/>
    <col min="20" max="20" width="4.109375" style="244" customWidth="1"/>
    <col min="21" max="21" width="3.88671875" style="244" customWidth="1"/>
    <col min="22" max="22" width="3.6640625" style="244" customWidth="1"/>
    <col min="23" max="23" width="4.109375" style="244" customWidth="1"/>
    <col min="24" max="24" width="3.88671875" style="244" customWidth="1"/>
    <col min="25" max="25" width="4" style="244" customWidth="1"/>
    <col min="26" max="28" width="4.33203125" style="244" customWidth="1"/>
    <col min="29" max="29" width="4.6640625" style="244" customWidth="1"/>
    <col min="30" max="30" width="4" style="244" customWidth="1"/>
    <col min="31" max="31" width="4.5546875" style="244" customWidth="1"/>
    <col min="32" max="32" width="4.33203125" style="244" customWidth="1"/>
    <col min="33" max="34" width="4.6640625" style="244" customWidth="1"/>
    <col min="35" max="35" width="4.33203125" style="244" customWidth="1"/>
    <col min="36" max="36" width="4.44140625" style="244" customWidth="1"/>
    <col min="37" max="37" width="4.6640625" style="244" customWidth="1"/>
    <col min="38" max="38" width="4.33203125" style="244" customWidth="1"/>
    <col min="39" max="40" width="4.6640625" style="244" customWidth="1"/>
    <col min="41" max="41" width="4.33203125" style="244" customWidth="1"/>
    <col min="42" max="42" width="4.109375" style="244" customWidth="1"/>
    <col min="43" max="43" width="4.6640625" style="244" customWidth="1"/>
    <col min="44" max="44" width="4.33203125" style="244" customWidth="1"/>
    <col min="45" max="46" width="4.6640625" style="246" customWidth="1"/>
    <col min="47" max="47" width="7" style="246" customWidth="1"/>
    <col min="48" max="48" width="6.109375" style="245" customWidth="1"/>
    <col min="49" max="268" width="8.88671875" style="245"/>
    <col min="269" max="269" width="3.44140625" style="245" customWidth="1"/>
    <col min="270" max="270" width="37.6640625" style="245" customWidth="1"/>
    <col min="271" max="271" width="4.6640625" style="245" customWidth="1"/>
    <col min="272" max="272" width="5.109375" style="245" customWidth="1"/>
    <col min="273" max="273" width="4.5546875" style="245" customWidth="1"/>
    <col min="274" max="275" width="4.6640625" style="245" customWidth="1"/>
    <col min="276" max="276" width="4.33203125" style="245" customWidth="1"/>
    <col min="277" max="278" width="4.5546875" style="245" customWidth="1"/>
    <col min="279" max="279" width="4.44140625" style="245" customWidth="1"/>
    <col min="280" max="284" width="4.6640625" style="245" customWidth="1"/>
    <col min="285" max="285" width="4.44140625" style="245" customWidth="1"/>
    <col min="286" max="287" width="4.6640625" style="245" customWidth="1"/>
    <col min="288" max="288" width="4.44140625" style="245" customWidth="1"/>
    <col min="289" max="289" width="4.5546875" style="245" customWidth="1"/>
    <col min="290" max="290" width="4.5546875" style="245" bestFit="1" customWidth="1"/>
    <col min="291" max="291" width="4.109375" style="245" customWidth="1"/>
    <col min="292" max="293" width="4.5546875" style="245" customWidth="1"/>
    <col min="294" max="294" width="4.33203125" style="245" customWidth="1"/>
    <col min="295" max="296" width="4.6640625" style="245" customWidth="1"/>
    <col min="297" max="297" width="4.33203125" style="245" customWidth="1"/>
    <col min="298" max="298" width="4.5546875" style="245" customWidth="1"/>
    <col min="299" max="299" width="4.6640625" style="245" customWidth="1"/>
    <col min="300" max="300" width="4.33203125" style="245" customWidth="1"/>
    <col min="301" max="302" width="4.6640625" style="245" customWidth="1"/>
    <col min="303" max="303" width="4.5546875" style="245" customWidth="1"/>
    <col min="304" max="304" width="6.109375" style="245" customWidth="1"/>
    <col min="305" max="524" width="8.88671875" style="245"/>
    <col min="525" max="525" width="3.44140625" style="245" customWidth="1"/>
    <col min="526" max="526" width="37.6640625" style="245" customWidth="1"/>
    <col min="527" max="527" width="4.6640625" style="245" customWidth="1"/>
    <col min="528" max="528" width="5.109375" style="245" customWidth="1"/>
    <col min="529" max="529" width="4.5546875" style="245" customWidth="1"/>
    <col min="530" max="531" width="4.6640625" style="245" customWidth="1"/>
    <col min="532" max="532" width="4.33203125" style="245" customWidth="1"/>
    <col min="533" max="534" width="4.5546875" style="245" customWidth="1"/>
    <col min="535" max="535" width="4.44140625" style="245" customWidth="1"/>
    <col min="536" max="540" width="4.6640625" style="245" customWidth="1"/>
    <col min="541" max="541" width="4.44140625" style="245" customWidth="1"/>
    <col min="542" max="543" width="4.6640625" style="245" customWidth="1"/>
    <col min="544" max="544" width="4.44140625" style="245" customWidth="1"/>
    <col min="545" max="545" width="4.5546875" style="245" customWidth="1"/>
    <col min="546" max="546" width="4.5546875" style="245" bestFit="1" customWidth="1"/>
    <col min="547" max="547" width="4.109375" style="245" customWidth="1"/>
    <col min="548" max="549" width="4.5546875" style="245" customWidth="1"/>
    <col min="550" max="550" width="4.33203125" style="245" customWidth="1"/>
    <col min="551" max="552" width="4.6640625" style="245" customWidth="1"/>
    <col min="553" max="553" width="4.33203125" style="245" customWidth="1"/>
    <col min="554" max="554" width="4.5546875" style="245" customWidth="1"/>
    <col min="555" max="555" width="4.6640625" style="245" customWidth="1"/>
    <col min="556" max="556" width="4.33203125" style="245" customWidth="1"/>
    <col min="557" max="558" width="4.6640625" style="245" customWidth="1"/>
    <col min="559" max="559" width="4.5546875" style="245" customWidth="1"/>
    <col min="560" max="560" width="6.109375" style="245" customWidth="1"/>
    <col min="561" max="780" width="8.88671875" style="245"/>
    <col min="781" max="781" width="3.44140625" style="245" customWidth="1"/>
    <col min="782" max="782" width="37.6640625" style="245" customWidth="1"/>
    <col min="783" max="783" width="4.6640625" style="245" customWidth="1"/>
    <col min="784" max="784" width="5.109375" style="245" customWidth="1"/>
    <col min="785" max="785" width="4.5546875" style="245" customWidth="1"/>
    <col min="786" max="787" width="4.6640625" style="245" customWidth="1"/>
    <col min="788" max="788" width="4.33203125" style="245" customWidth="1"/>
    <col min="789" max="790" width="4.5546875" style="245" customWidth="1"/>
    <col min="791" max="791" width="4.44140625" style="245" customWidth="1"/>
    <col min="792" max="796" width="4.6640625" style="245" customWidth="1"/>
    <col min="797" max="797" width="4.44140625" style="245" customWidth="1"/>
    <col min="798" max="799" width="4.6640625" style="245" customWidth="1"/>
    <col min="800" max="800" width="4.44140625" style="245" customWidth="1"/>
    <col min="801" max="801" width="4.5546875" style="245" customWidth="1"/>
    <col min="802" max="802" width="4.5546875" style="245" bestFit="1" customWidth="1"/>
    <col min="803" max="803" width="4.109375" style="245" customWidth="1"/>
    <col min="804" max="805" width="4.5546875" style="245" customWidth="1"/>
    <col min="806" max="806" width="4.33203125" style="245" customWidth="1"/>
    <col min="807" max="808" width="4.6640625" style="245" customWidth="1"/>
    <col min="809" max="809" width="4.33203125" style="245" customWidth="1"/>
    <col min="810" max="810" width="4.5546875" style="245" customWidth="1"/>
    <col min="811" max="811" width="4.6640625" style="245" customWidth="1"/>
    <col min="812" max="812" width="4.33203125" style="245" customWidth="1"/>
    <col min="813" max="814" width="4.6640625" style="245" customWidth="1"/>
    <col min="815" max="815" width="4.5546875" style="245" customWidth="1"/>
    <col min="816" max="816" width="6.109375" style="245" customWidth="1"/>
    <col min="817" max="1036" width="8.88671875" style="245"/>
    <col min="1037" max="1037" width="3.44140625" style="245" customWidth="1"/>
    <col min="1038" max="1038" width="37.6640625" style="245" customWidth="1"/>
    <col min="1039" max="1039" width="4.6640625" style="245" customWidth="1"/>
    <col min="1040" max="1040" width="5.109375" style="245" customWidth="1"/>
    <col min="1041" max="1041" width="4.5546875" style="245" customWidth="1"/>
    <col min="1042" max="1043" width="4.6640625" style="245" customWidth="1"/>
    <col min="1044" max="1044" width="4.33203125" style="245" customWidth="1"/>
    <col min="1045" max="1046" width="4.5546875" style="245" customWidth="1"/>
    <col min="1047" max="1047" width="4.44140625" style="245" customWidth="1"/>
    <col min="1048" max="1052" width="4.6640625" style="245" customWidth="1"/>
    <col min="1053" max="1053" width="4.44140625" style="245" customWidth="1"/>
    <col min="1054" max="1055" width="4.6640625" style="245" customWidth="1"/>
    <col min="1056" max="1056" width="4.44140625" style="245" customWidth="1"/>
    <col min="1057" max="1057" width="4.5546875" style="245" customWidth="1"/>
    <col min="1058" max="1058" width="4.5546875" style="245" bestFit="1" customWidth="1"/>
    <col min="1059" max="1059" width="4.109375" style="245" customWidth="1"/>
    <col min="1060" max="1061" width="4.5546875" style="245" customWidth="1"/>
    <col min="1062" max="1062" width="4.33203125" style="245" customWidth="1"/>
    <col min="1063" max="1064" width="4.6640625" style="245" customWidth="1"/>
    <col min="1065" max="1065" width="4.33203125" style="245" customWidth="1"/>
    <col min="1066" max="1066" width="4.5546875" style="245" customWidth="1"/>
    <col min="1067" max="1067" width="4.6640625" style="245" customWidth="1"/>
    <col min="1068" max="1068" width="4.33203125" style="245" customWidth="1"/>
    <col min="1069" max="1070" width="4.6640625" style="245" customWidth="1"/>
    <col min="1071" max="1071" width="4.5546875" style="245" customWidth="1"/>
    <col min="1072" max="1072" width="6.109375" style="245" customWidth="1"/>
    <col min="1073" max="1292" width="8.88671875" style="245"/>
    <col min="1293" max="1293" width="3.44140625" style="245" customWidth="1"/>
    <col min="1294" max="1294" width="37.6640625" style="245" customWidth="1"/>
    <col min="1295" max="1295" width="4.6640625" style="245" customWidth="1"/>
    <col min="1296" max="1296" width="5.109375" style="245" customWidth="1"/>
    <col min="1297" max="1297" width="4.5546875" style="245" customWidth="1"/>
    <col min="1298" max="1299" width="4.6640625" style="245" customWidth="1"/>
    <col min="1300" max="1300" width="4.33203125" style="245" customWidth="1"/>
    <col min="1301" max="1302" width="4.5546875" style="245" customWidth="1"/>
    <col min="1303" max="1303" width="4.44140625" style="245" customWidth="1"/>
    <col min="1304" max="1308" width="4.6640625" style="245" customWidth="1"/>
    <col min="1309" max="1309" width="4.44140625" style="245" customWidth="1"/>
    <col min="1310" max="1311" width="4.6640625" style="245" customWidth="1"/>
    <col min="1312" max="1312" width="4.44140625" style="245" customWidth="1"/>
    <col min="1313" max="1313" width="4.5546875" style="245" customWidth="1"/>
    <col min="1314" max="1314" width="4.5546875" style="245" bestFit="1" customWidth="1"/>
    <col min="1315" max="1315" width="4.109375" style="245" customWidth="1"/>
    <col min="1316" max="1317" width="4.5546875" style="245" customWidth="1"/>
    <col min="1318" max="1318" width="4.33203125" style="245" customWidth="1"/>
    <col min="1319" max="1320" width="4.6640625" style="245" customWidth="1"/>
    <col min="1321" max="1321" width="4.33203125" style="245" customWidth="1"/>
    <col min="1322" max="1322" width="4.5546875" style="245" customWidth="1"/>
    <col min="1323" max="1323" width="4.6640625" style="245" customWidth="1"/>
    <col min="1324" max="1324" width="4.33203125" style="245" customWidth="1"/>
    <col min="1325" max="1326" width="4.6640625" style="245" customWidth="1"/>
    <col min="1327" max="1327" width="4.5546875" style="245" customWidth="1"/>
    <col min="1328" max="1328" width="6.109375" style="245" customWidth="1"/>
    <col min="1329" max="1548" width="8.88671875" style="245"/>
    <col min="1549" max="1549" width="3.44140625" style="245" customWidth="1"/>
    <col min="1550" max="1550" width="37.6640625" style="245" customWidth="1"/>
    <col min="1551" max="1551" width="4.6640625" style="245" customWidth="1"/>
    <col min="1552" max="1552" width="5.109375" style="245" customWidth="1"/>
    <col min="1553" max="1553" width="4.5546875" style="245" customWidth="1"/>
    <col min="1554" max="1555" width="4.6640625" style="245" customWidth="1"/>
    <col min="1556" max="1556" width="4.33203125" style="245" customWidth="1"/>
    <col min="1557" max="1558" width="4.5546875" style="245" customWidth="1"/>
    <col min="1559" max="1559" width="4.44140625" style="245" customWidth="1"/>
    <col min="1560" max="1564" width="4.6640625" style="245" customWidth="1"/>
    <col min="1565" max="1565" width="4.44140625" style="245" customWidth="1"/>
    <col min="1566" max="1567" width="4.6640625" style="245" customWidth="1"/>
    <col min="1568" max="1568" width="4.44140625" style="245" customWidth="1"/>
    <col min="1569" max="1569" width="4.5546875" style="245" customWidth="1"/>
    <col min="1570" max="1570" width="4.5546875" style="245" bestFit="1" customWidth="1"/>
    <col min="1571" max="1571" width="4.109375" style="245" customWidth="1"/>
    <col min="1572" max="1573" width="4.5546875" style="245" customWidth="1"/>
    <col min="1574" max="1574" width="4.33203125" style="245" customWidth="1"/>
    <col min="1575" max="1576" width="4.6640625" style="245" customWidth="1"/>
    <col min="1577" max="1577" width="4.33203125" style="245" customWidth="1"/>
    <col min="1578" max="1578" width="4.5546875" style="245" customWidth="1"/>
    <col min="1579" max="1579" width="4.6640625" style="245" customWidth="1"/>
    <col min="1580" max="1580" width="4.33203125" style="245" customWidth="1"/>
    <col min="1581" max="1582" width="4.6640625" style="245" customWidth="1"/>
    <col min="1583" max="1583" width="4.5546875" style="245" customWidth="1"/>
    <col min="1584" max="1584" width="6.109375" style="245" customWidth="1"/>
    <col min="1585" max="1804" width="8.88671875" style="245"/>
    <col min="1805" max="1805" width="3.44140625" style="245" customWidth="1"/>
    <col min="1806" max="1806" width="37.6640625" style="245" customWidth="1"/>
    <col min="1807" max="1807" width="4.6640625" style="245" customWidth="1"/>
    <col min="1808" max="1808" width="5.109375" style="245" customWidth="1"/>
    <col min="1809" max="1809" width="4.5546875" style="245" customWidth="1"/>
    <col min="1810" max="1811" width="4.6640625" style="245" customWidth="1"/>
    <col min="1812" max="1812" width="4.33203125" style="245" customWidth="1"/>
    <col min="1813" max="1814" width="4.5546875" style="245" customWidth="1"/>
    <col min="1815" max="1815" width="4.44140625" style="245" customWidth="1"/>
    <col min="1816" max="1820" width="4.6640625" style="245" customWidth="1"/>
    <col min="1821" max="1821" width="4.44140625" style="245" customWidth="1"/>
    <col min="1822" max="1823" width="4.6640625" style="245" customWidth="1"/>
    <col min="1824" max="1824" width="4.44140625" style="245" customWidth="1"/>
    <col min="1825" max="1825" width="4.5546875" style="245" customWidth="1"/>
    <col min="1826" max="1826" width="4.5546875" style="245" bestFit="1" customWidth="1"/>
    <col min="1827" max="1827" width="4.109375" style="245" customWidth="1"/>
    <col min="1828" max="1829" width="4.5546875" style="245" customWidth="1"/>
    <col min="1830" max="1830" width="4.33203125" style="245" customWidth="1"/>
    <col min="1831" max="1832" width="4.6640625" style="245" customWidth="1"/>
    <col min="1833" max="1833" width="4.33203125" style="245" customWidth="1"/>
    <col min="1834" max="1834" width="4.5546875" style="245" customWidth="1"/>
    <col min="1835" max="1835" width="4.6640625" style="245" customWidth="1"/>
    <col min="1836" max="1836" width="4.33203125" style="245" customWidth="1"/>
    <col min="1837" max="1838" width="4.6640625" style="245" customWidth="1"/>
    <col min="1839" max="1839" width="4.5546875" style="245" customWidth="1"/>
    <col min="1840" max="1840" width="6.109375" style="245" customWidth="1"/>
    <col min="1841" max="2060" width="8.88671875" style="245"/>
    <col min="2061" max="2061" width="3.44140625" style="245" customWidth="1"/>
    <col min="2062" max="2062" width="37.6640625" style="245" customWidth="1"/>
    <col min="2063" max="2063" width="4.6640625" style="245" customWidth="1"/>
    <col min="2064" max="2064" width="5.109375" style="245" customWidth="1"/>
    <col min="2065" max="2065" width="4.5546875" style="245" customWidth="1"/>
    <col min="2066" max="2067" width="4.6640625" style="245" customWidth="1"/>
    <col min="2068" max="2068" width="4.33203125" style="245" customWidth="1"/>
    <col min="2069" max="2070" width="4.5546875" style="245" customWidth="1"/>
    <col min="2071" max="2071" width="4.44140625" style="245" customWidth="1"/>
    <col min="2072" max="2076" width="4.6640625" style="245" customWidth="1"/>
    <col min="2077" max="2077" width="4.44140625" style="245" customWidth="1"/>
    <col min="2078" max="2079" width="4.6640625" style="245" customWidth="1"/>
    <col min="2080" max="2080" width="4.44140625" style="245" customWidth="1"/>
    <col min="2081" max="2081" width="4.5546875" style="245" customWidth="1"/>
    <col min="2082" max="2082" width="4.5546875" style="245" bestFit="1" customWidth="1"/>
    <col min="2083" max="2083" width="4.109375" style="245" customWidth="1"/>
    <col min="2084" max="2085" width="4.5546875" style="245" customWidth="1"/>
    <col min="2086" max="2086" width="4.33203125" style="245" customWidth="1"/>
    <col min="2087" max="2088" width="4.6640625" style="245" customWidth="1"/>
    <col min="2089" max="2089" width="4.33203125" style="245" customWidth="1"/>
    <col min="2090" max="2090" width="4.5546875" style="245" customWidth="1"/>
    <col min="2091" max="2091" width="4.6640625" style="245" customWidth="1"/>
    <col min="2092" max="2092" width="4.33203125" style="245" customWidth="1"/>
    <col min="2093" max="2094" width="4.6640625" style="245" customWidth="1"/>
    <col min="2095" max="2095" width="4.5546875" style="245" customWidth="1"/>
    <col min="2096" max="2096" width="6.109375" style="245" customWidth="1"/>
    <col min="2097" max="2316" width="8.88671875" style="245"/>
    <col min="2317" max="2317" width="3.44140625" style="245" customWidth="1"/>
    <col min="2318" max="2318" width="37.6640625" style="245" customWidth="1"/>
    <col min="2319" max="2319" width="4.6640625" style="245" customWidth="1"/>
    <col min="2320" max="2320" width="5.109375" style="245" customWidth="1"/>
    <col min="2321" max="2321" width="4.5546875" style="245" customWidth="1"/>
    <col min="2322" max="2323" width="4.6640625" style="245" customWidth="1"/>
    <col min="2324" max="2324" width="4.33203125" style="245" customWidth="1"/>
    <col min="2325" max="2326" width="4.5546875" style="245" customWidth="1"/>
    <col min="2327" max="2327" width="4.44140625" style="245" customWidth="1"/>
    <col min="2328" max="2332" width="4.6640625" style="245" customWidth="1"/>
    <col min="2333" max="2333" width="4.44140625" style="245" customWidth="1"/>
    <col min="2334" max="2335" width="4.6640625" style="245" customWidth="1"/>
    <col min="2336" max="2336" width="4.44140625" style="245" customWidth="1"/>
    <col min="2337" max="2337" width="4.5546875" style="245" customWidth="1"/>
    <col min="2338" max="2338" width="4.5546875" style="245" bestFit="1" customWidth="1"/>
    <col min="2339" max="2339" width="4.109375" style="245" customWidth="1"/>
    <col min="2340" max="2341" width="4.5546875" style="245" customWidth="1"/>
    <col min="2342" max="2342" width="4.33203125" style="245" customWidth="1"/>
    <col min="2343" max="2344" width="4.6640625" style="245" customWidth="1"/>
    <col min="2345" max="2345" width="4.33203125" style="245" customWidth="1"/>
    <col min="2346" max="2346" width="4.5546875" style="245" customWidth="1"/>
    <col min="2347" max="2347" width="4.6640625" style="245" customWidth="1"/>
    <col min="2348" max="2348" width="4.33203125" style="245" customWidth="1"/>
    <col min="2349" max="2350" width="4.6640625" style="245" customWidth="1"/>
    <col min="2351" max="2351" width="4.5546875" style="245" customWidth="1"/>
    <col min="2352" max="2352" width="6.109375" style="245" customWidth="1"/>
    <col min="2353" max="2572" width="8.88671875" style="245"/>
    <col min="2573" max="2573" width="3.44140625" style="245" customWidth="1"/>
    <col min="2574" max="2574" width="37.6640625" style="245" customWidth="1"/>
    <col min="2575" max="2575" width="4.6640625" style="245" customWidth="1"/>
    <col min="2576" max="2576" width="5.109375" style="245" customWidth="1"/>
    <col min="2577" max="2577" width="4.5546875" style="245" customWidth="1"/>
    <col min="2578" max="2579" width="4.6640625" style="245" customWidth="1"/>
    <col min="2580" max="2580" width="4.33203125" style="245" customWidth="1"/>
    <col min="2581" max="2582" width="4.5546875" style="245" customWidth="1"/>
    <col min="2583" max="2583" width="4.44140625" style="245" customWidth="1"/>
    <col min="2584" max="2588" width="4.6640625" style="245" customWidth="1"/>
    <col min="2589" max="2589" width="4.44140625" style="245" customWidth="1"/>
    <col min="2590" max="2591" width="4.6640625" style="245" customWidth="1"/>
    <col min="2592" max="2592" width="4.44140625" style="245" customWidth="1"/>
    <col min="2593" max="2593" width="4.5546875" style="245" customWidth="1"/>
    <col min="2594" max="2594" width="4.5546875" style="245" bestFit="1" customWidth="1"/>
    <col min="2595" max="2595" width="4.109375" style="245" customWidth="1"/>
    <col min="2596" max="2597" width="4.5546875" style="245" customWidth="1"/>
    <col min="2598" max="2598" width="4.33203125" style="245" customWidth="1"/>
    <col min="2599" max="2600" width="4.6640625" style="245" customWidth="1"/>
    <col min="2601" max="2601" width="4.33203125" style="245" customWidth="1"/>
    <col min="2602" max="2602" width="4.5546875" style="245" customWidth="1"/>
    <col min="2603" max="2603" width="4.6640625" style="245" customWidth="1"/>
    <col min="2604" max="2604" width="4.33203125" style="245" customWidth="1"/>
    <col min="2605" max="2606" width="4.6640625" style="245" customWidth="1"/>
    <col min="2607" max="2607" width="4.5546875" style="245" customWidth="1"/>
    <col min="2608" max="2608" width="6.109375" style="245" customWidth="1"/>
    <col min="2609" max="2828" width="8.88671875" style="245"/>
    <col min="2829" max="2829" width="3.44140625" style="245" customWidth="1"/>
    <col min="2830" max="2830" width="37.6640625" style="245" customWidth="1"/>
    <col min="2831" max="2831" width="4.6640625" style="245" customWidth="1"/>
    <col min="2832" max="2832" width="5.109375" style="245" customWidth="1"/>
    <col min="2833" max="2833" width="4.5546875" style="245" customWidth="1"/>
    <col min="2834" max="2835" width="4.6640625" style="245" customWidth="1"/>
    <col min="2836" max="2836" width="4.33203125" style="245" customWidth="1"/>
    <col min="2837" max="2838" width="4.5546875" style="245" customWidth="1"/>
    <col min="2839" max="2839" width="4.44140625" style="245" customWidth="1"/>
    <col min="2840" max="2844" width="4.6640625" style="245" customWidth="1"/>
    <col min="2845" max="2845" width="4.44140625" style="245" customWidth="1"/>
    <col min="2846" max="2847" width="4.6640625" style="245" customWidth="1"/>
    <col min="2848" max="2848" width="4.44140625" style="245" customWidth="1"/>
    <col min="2849" max="2849" width="4.5546875" style="245" customWidth="1"/>
    <col min="2850" max="2850" width="4.5546875" style="245" bestFit="1" customWidth="1"/>
    <col min="2851" max="2851" width="4.109375" style="245" customWidth="1"/>
    <col min="2852" max="2853" width="4.5546875" style="245" customWidth="1"/>
    <col min="2854" max="2854" width="4.33203125" style="245" customWidth="1"/>
    <col min="2855" max="2856" width="4.6640625" style="245" customWidth="1"/>
    <col min="2857" max="2857" width="4.33203125" style="245" customWidth="1"/>
    <col min="2858" max="2858" width="4.5546875" style="245" customWidth="1"/>
    <col min="2859" max="2859" width="4.6640625" style="245" customWidth="1"/>
    <col min="2860" max="2860" width="4.33203125" style="245" customWidth="1"/>
    <col min="2861" max="2862" width="4.6640625" style="245" customWidth="1"/>
    <col min="2863" max="2863" width="4.5546875" style="245" customWidth="1"/>
    <col min="2864" max="2864" width="6.109375" style="245" customWidth="1"/>
    <col min="2865" max="3084" width="8.88671875" style="245"/>
    <col min="3085" max="3085" width="3.44140625" style="245" customWidth="1"/>
    <col min="3086" max="3086" width="37.6640625" style="245" customWidth="1"/>
    <col min="3087" max="3087" width="4.6640625" style="245" customWidth="1"/>
    <col min="3088" max="3088" width="5.109375" style="245" customWidth="1"/>
    <col min="3089" max="3089" width="4.5546875" style="245" customWidth="1"/>
    <col min="3090" max="3091" width="4.6640625" style="245" customWidth="1"/>
    <col min="3092" max="3092" width="4.33203125" style="245" customWidth="1"/>
    <col min="3093" max="3094" width="4.5546875" style="245" customWidth="1"/>
    <col min="3095" max="3095" width="4.44140625" style="245" customWidth="1"/>
    <col min="3096" max="3100" width="4.6640625" style="245" customWidth="1"/>
    <col min="3101" max="3101" width="4.44140625" style="245" customWidth="1"/>
    <col min="3102" max="3103" width="4.6640625" style="245" customWidth="1"/>
    <col min="3104" max="3104" width="4.44140625" style="245" customWidth="1"/>
    <col min="3105" max="3105" width="4.5546875" style="245" customWidth="1"/>
    <col min="3106" max="3106" width="4.5546875" style="245" bestFit="1" customWidth="1"/>
    <col min="3107" max="3107" width="4.109375" style="245" customWidth="1"/>
    <col min="3108" max="3109" width="4.5546875" style="245" customWidth="1"/>
    <col min="3110" max="3110" width="4.33203125" style="245" customWidth="1"/>
    <col min="3111" max="3112" width="4.6640625" style="245" customWidth="1"/>
    <col min="3113" max="3113" width="4.33203125" style="245" customWidth="1"/>
    <col min="3114" max="3114" width="4.5546875" style="245" customWidth="1"/>
    <col min="3115" max="3115" width="4.6640625" style="245" customWidth="1"/>
    <col min="3116" max="3116" width="4.33203125" style="245" customWidth="1"/>
    <col min="3117" max="3118" width="4.6640625" style="245" customWidth="1"/>
    <col min="3119" max="3119" width="4.5546875" style="245" customWidth="1"/>
    <col min="3120" max="3120" width="6.109375" style="245" customWidth="1"/>
    <col min="3121" max="3340" width="8.88671875" style="245"/>
    <col min="3341" max="3341" width="3.44140625" style="245" customWidth="1"/>
    <col min="3342" max="3342" width="37.6640625" style="245" customWidth="1"/>
    <col min="3343" max="3343" width="4.6640625" style="245" customWidth="1"/>
    <col min="3344" max="3344" width="5.109375" style="245" customWidth="1"/>
    <col min="3345" max="3345" width="4.5546875" style="245" customWidth="1"/>
    <col min="3346" max="3347" width="4.6640625" style="245" customWidth="1"/>
    <col min="3348" max="3348" width="4.33203125" style="245" customWidth="1"/>
    <col min="3349" max="3350" width="4.5546875" style="245" customWidth="1"/>
    <col min="3351" max="3351" width="4.44140625" style="245" customWidth="1"/>
    <col min="3352" max="3356" width="4.6640625" style="245" customWidth="1"/>
    <col min="3357" max="3357" width="4.44140625" style="245" customWidth="1"/>
    <col min="3358" max="3359" width="4.6640625" style="245" customWidth="1"/>
    <col min="3360" max="3360" width="4.44140625" style="245" customWidth="1"/>
    <col min="3361" max="3361" width="4.5546875" style="245" customWidth="1"/>
    <col min="3362" max="3362" width="4.5546875" style="245" bestFit="1" customWidth="1"/>
    <col min="3363" max="3363" width="4.109375" style="245" customWidth="1"/>
    <col min="3364" max="3365" width="4.5546875" style="245" customWidth="1"/>
    <col min="3366" max="3366" width="4.33203125" style="245" customWidth="1"/>
    <col min="3367" max="3368" width="4.6640625" style="245" customWidth="1"/>
    <col min="3369" max="3369" width="4.33203125" style="245" customWidth="1"/>
    <col min="3370" max="3370" width="4.5546875" style="245" customWidth="1"/>
    <col min="3371" max="3371" width="4.6640625" style="245" customWidth="1"/>
    <col min="3372" max="3372" width="4.33203125" style="245" customWidth="1"/>
    <col min="3373" max="3374" width="4.6640625" style="245" customWidth="1"/>
    <col min="3375" max="3375" width="4.5546875" style="245" customWidth="1"/>
    <col min="3376" max="3376" width="6.109375" style="245" customWidth="1"/>
    <col min="3377" max="3596" width="8.88671875" style="245"/>
    <col min="3597" max="3597" width="3.44140625" style="245" customWidth="1"/>
    <col min="3598" max="3598" width="37.6640625" style="245" customWidth="1"/>
    <col min="3599" max="3599" width="4.6640625" style="245" customWidth="1"/>
    <col min="3600" max="3600" width="5.109375" style="245" customWidth="1"/>
    <col min="3601" max="3601" width="4.5546875" style="245" customWidth="1"/>
    <col min="3602" max="3603" width="4.6640625" style="245" customWidth="1"/>
    <col min="3604" max="3604" width="4.33203125" style="245" customWidth="1"/>
    <col min="3605" max="3606" width="4.5546875" style="245" customWidth="1"/>
    <col min="3607" max="3607" width="4.44140625" style="245" customWidth="1"/>
    <col min="3608" max="3612" width="4.6640625" style="245" customWidth="1"/>
    <col min="3613" max="3613" width="4.44140625" style="245" customWidth="1"/>
    <col min="3614" max="3615" width="4.6640625" style="245" customWidth="1"/>
    <col min="3616" max="3616" width="4.44140625" style="245" customWidth="1"/>
    <col min="3617" max="3617" width="4.5546875" style="245" customWidth="1"/>
    <col min="3618" max="3618" width="4.5546875" style="245" bestFit="1" customWidth="1"/>
    <col min="3619" max="3619" width="4.109375" style="245" customWidth="1"/>
    <col min="3620" max="3621" width="4.5546875" style="245" customWidth="1"/>
    <col min="3622" max="3622" width="4.33203125" style="245" customWidth="1"/>
    <col min="3623" max="3624" width="4.6640625" style="245" customWidth="1"/>
    <col min="3625" max="3625" width="4.33203125" style="245" customWidth="1"/>
    <col min="3626" max="3626" width="4.5546875" style="245" customWidth="1"/>
    <col min="3627" max="3627" width="4.6640625" style="245" customWidth="1"/>
    <col min="3628" max="3628" width="4.33203125" style="245" customWidth="1"/>
    <col min="3629" max="3630" width="4.6640625" style="245" customWidth="1"/>
    <col min="3631" max="3631" width="4.5546875" style="245" customWidth="1"/>
    <col min="3632" max="3632" width="6.109375" style="245" customWidth="1"/>
    <col min="3633" max="3852" width="8.88671875" style="245"/>
    <col min="3853" max="3853" width="3.44140625" style="245" customWidth="1"/>
    <col min="3854" max="3854" width="37.6640625" style="245" customWidth="1"/>
    <col min="3855" max="3855" width="4.6640625" style="245" customWidth="1"/>
    <col min="3856" max="3856" width="5.109375" style="245" customWidth="1"/>
    <col min="3857" max="3857" width="4.5546875" style="245" customWidth="1"/>
    <col min="3858" max="3859" width="4.6640625" style="245" customWidth="1"/>
    <col min="3860" max="3860" width="4.33203125" style="245" customWidth="1"/>
    <col min="3861" max="3862" width="4.5546875" style="245" customWidth="1"/>
    <col min="3863" max="3863" width="4.44140625" style="245" customWidth="1"/>
    <col min="3864" max="3868" width="4.6640625" style="245" customWidth="1"/>
    <col min="3869" max="3869" width="4.44140625" style="245" customWidth="1"/>
    <col min="3870" max="3871" width="4.6640625" style="245" customWidth="1"/>
    <col min="3872" max="3872" width="4.44140625" style="245" customWidth="1"/>
    <col min="3873" max="3873" width="4.5546875" style="245" customWidth="1"/>
    <col min="3874" max="3874" width="4.5546875" style="245" bestFit="1" customWidth="1"/>
    <col min="3875" max="3875" width="4.109375" style="245" customWidth="1"/>
    <col min="3876" max="3877" width="4.5546875" style="245" customWidth="1"/>
    <col min="3878" max="3878" width="4.33203125" style="245" customWidth="1"/>
    <col min="3879" max="3880" width="4.6640625" style="245" customWidth="1"/>
    <col min="3881" max="3881" width="4.33203125" style="245" customWidth="1"/>
    <col min="3882" max="3882" width="4.5546875" style="245" customWidth="1"/>
    <col min="3883" max="3883" width="4.6640625" style="245" customWidth="1"/>
    <col min="3884" max="3884" width="4.33203125" style="245" customWidth="1"/>
    <col min="3885" max="3886" width="4.6640625" style="245" customWidth="1"/>
    <col min="3887" max="3887" width="4.5546875" style="245" customWidth="1"/>
    <col min="3888" max="3888" width="6.109375" style="245" customWidth="1"/>
    <col min="3889" max="4108" width="8.88671875" style="245"/>
    <col min="4109" max="4109" width="3.44140625" style="245" customWidth="1"/>
    <col min="4110" max="4110" width="37.6640625" style="245" customWidth="1"/>
    <col min="4111" max="4111" width="4.6640625" style="245" customWidth="1"/>
    <col min="4112" max="4112" width="5.109375" style="245" customWidth="1"/>
    <col min="4113" max="4113" width="4.5546875" style="245" customWidth="1"/>
    <col min="4114" max="4115" width="4.6640625" style="245" customWidth="1"/>
    <col min="4116" max="4116" width="4.33203125" style="245" customWidth="1"/>
    <col min="4117" max="4118" width="4.5546875" style="245" customWidth="1"/>
    <col min="4119" max="4119" width="4.44140625" style="245" customWidth="1"/>
    <col min="4120" max="4124" width="4.6640625" style="245" customWidth="1"/>
    <col min="4125" max="4125" width="4.44140625" style="245" customWidth="1"/>
    <col min="4126" max="4127" width="4.6640625" style="245" customWidth="1"/>
    <col min="4128" max="4128" width="4.44140625" style="245" customWidth="1"/>
    <col min="4129" max="4129" width="4.5546875" style="245" customWidth="1"/>
    <col min="4130" max="4130" width="4.5546875" style="245" bestFit="1" customWidth="1"/>
    <col min="4131" max="4131" width="4.109375" style="245" customWidth="1"/>
    <col min="4132" max="4133" width="4.5546875" style="245" customWidth="1"/>
    <col min="4134" max="4134" width="4.33203125" style="245" customWidth="1"/>
    <col min="4135" max="4136" width="4.6640625" style="245" customWidth="1"/>
    <col min="4137" max="4137" width="4.33203125" style="245" customWidth="1"/>
    <col min="4138" max="4138" width="4.5546875" style="245" customWidth="1"/>
    <col min="4139" max="4139" width="4.6640625" style="245" customWidth="1"/>
    <col min="4140" max="4140" width="4.33203125" style="245" customWidth="1"/>
    <col min="4141" max="4142" width="4.6640625" style="245" customWidth="1"/>
    <col min="4143" max="4143" width="4.5546875" style="245" customWidth="1"/>
    <col min="4144" max="4144" width="6.109375" style="245" customWidth="1"/>
    <col min="4145" max="4364" width="8.88671875" style="245"/>
    <col min="4365" max="4365" width="3.44140625" style="245" customWidth="1"/>
    <col min="4366" max="4366" width="37.6640625" style="245" customWidth="1"/>
    <col min="4367" max="4367" width="4.6640625" style="245" customWidth="1"/>
    <col min="4368" max="4368" width="5.109375" style="245" customWidth="1"/>
    <col min="4369" max="4369" width="4.5546875" style="245" customWidth="1"/>
    <col min="4370" max="4371" width="4.6640625" style="245" customWidth="1"/>
    <col min="4372" max="4372" width="4.33203125" style="245" customWidth="1"/>
    <col min="4373" max="4374" width="4.5546875" style="245" customWidth="1"/>
    <col min="4375" max="4375" width="4.44140625" style="245" customWidth="1"/>
    <col min="4376" max="4380" width="4.6640625" style="245" customWidth="1"/>
    <col min="4381" max="4381" width="4.44140625" style="245" customWidth="1"/>
    <col min="4382" max="4383" width="4.6640625" style="245" customWidth="1"/>
    <col min="4384" max="4384" width="4.44140625" style="245" customWidth="1"/>
    <col min="4385" max="4385" width="4.5546875" style="245" customWidth="1"/>
    <col min="4386" max="4386" width="4.5546875" style="245" bestFit="1" customWidth="1"/>
    <col min="4387" max="4387" width="4.109375" style="245" customWidth="1"/>
    <col min="4388" max="4389" width="4.5546875" style="245" customWidth="1"/>
    <col min="4390" max="4390" width="4.33203125" style="245" customWidth="1"/>
    <col min="4391" max="4392" width="4.6640625" style="245" customWidth="1"/>
    <col min="4393" max="4393" width="4.33203125" style="245" customWidth="1"/>
    <col min="4394" max="4394" width="4.5546875" style="245" customWidth="1"/>
    <col min="4395" max="4395" width="4.6640625" style="245" customWidth="1"/>
    <col min="4396" max="4396" width="4.33203125" style="245" customWidth="1"/>
    <col min="4397" max="4398" width="4.6640625" style="245" customWidth="1"/>
    <col min="4399" max="4399" width="4.5546875" style="245" customWidth="1"/>
    <col min="4400" max="4400" width="6.109375" style="245" customWidth="1"/>
    <col min="4401" max="4620" width="8.88671875" style="245"/>
    <col min="4621" max="4621" width="3.44140625" style="245" customWidth="1"/>
    <col min="4622" max="4622" width="37.6640625" style="245" customWidth="1"/>
    <col min="4623" max="4623" width="4.6640625" style="245" customWidth="1"/>
    <col min="4624" max="4624" width="5.109375" style="245" customWidth="1"/>
    <col min="4625" max="4625" width="4.5546875" style="245" customWidth="1"/>
    <col min="4626" max="4627" width="4.6640625" style="245" customWidth="1"/>
    <col min="4628" max="4628" width="4.33203125" style="245" customWidth="1"/>
    <col min="4629" max="4630" width="4.5546875" style="245" customWidth="1"/>
    <col min="4631" max="4631" width="4.44140625" style="245" customWidth="1"/>
    <col min="4632" max="4636" width="4.6640625" style="245" customWidth="1"/>
    <col min="4637" max="4637" width="4.44140625" style="245" customWidth="1"/>
    <col min="4638" max="4639" width="4.6640625" style="245" customWidth="1"/>
    <col min="4640" max="4640" width="4.44140625" style="245" customWidth="1"/>
    <col min="4641" max="4641" width="4.5546875" style="245" customWidth="1"/>
    <col min="4642" max="4642" width="4.5546875" style="245" bestFit="1" customWidth="1"/>
    <col min="4643" max="4643" width="4.109375" style="245" customWidth="1"/>
    <col min="4644" max="4645" width="4.5546875" style="245" customWidth="1"/>
    <col min="4646" max="4646" width="4.33203125" style="245" customWidth="1"/>
    <col min="4647" max="4648" width="4.6640625" style="245" customWidth="1"/>
    <col min="4649" max="4649" width="4.33203125" style="245" customWidth="1"/>
    <col min="4650" max="4650" width="4.5546875" style="245" customWidth="1"/>
    <col min="4651" max="4651" width="4.6640625" style="245" customWidth="1"/>
    <col min="4652" max="4652" width="4.33203125" style="245" customWidth="1"/>
    <col min="4653" max="4654" width="4.6640625" style="245" customWidth="1"/>
    <col min="4655" max="4655" width="4.5546875" style="245" customWidth="1"/>
    <col min="4656" max="4656" width="6.109375" style="245" customWidth="1"/>
    <col min="4657" max="4876" width="8.88671875" style="245"/>
    <col min="4877" max="4877" width="3.44140625" style="245" customWidth="1"/>
    <col min="4878" max="4878" width="37.6640625" style="245" customWidth="1"/>
    <col min="4879" max="4879" width="4.6640625" style="245" customWidth="1"/>
    <col min="4880" max="4880" width="5.109375" style="245" customWidth="1"/>
    <col min="4881" max="4881" width="4.5546875" style="245" customWidth="1"/>
    <col min="4882" max="4883" width="4.6640625" style="245" customWidth="1"/>
    <col min="4884" max="4884" width="4.33203125" style="245" customWidth="1"/>
    <col min="4885" max="4886" width="4.5546875" style="245" customWidth="1"/>
    <col min="4887" max="4887" width="4.44140625" style="245" customWidth="1"/>
    <col min="4888" max="4892" width="4.6640625" style="245" customWidth="1"/>
    <col min="4893" max="4893" width="4.44140625" style="245" customWidth="1"/>
    <col min="4894" max="4895" width="4.6640625" style="245" customWidth="1"/>
    <col min="4896" max="4896" width="4.44140625" style="245" customWidth="1"/>
    <col min="4897" max="4897" width="4.5546875" style="245" customWidth="1"/>
    <col min="4898" max="4898" width="4.5546875" style="245" bestFit="1" customWidth="1"/>
    <col min="4899" max="4899" width="4.109375" style="245" customWidth="1"/>
    <col min="4900" max="4901" width="4.5546875" style="245" customWidth="1"/>
    <col min="4902" max="4902" width="4.33203125" style="245" customWidth="1"/>
    <col min="4903" max="4904" width="4.6640625" style="245" customWidth="1"/>
    <col min="4905" max="4905" width="4.33203125" style="245" customWidth="1"/>
    <col min="4906" max="4906" width="4.5546875" style="245" customWidth="1"/>
    <col min="4907" max="4907" width="4.6640625" style="245" customWidth="1"/>
    <col min="4908" max="4908" width="4.33203125" style="245" customWidth="1"/>
    <col min="4909" max="4910" width="4.6640625" style="245" customWidth="1"/>
    <col min="4911" max="4911" width="4.5546875" style="245" customWidth="1"/>
    <col min="4912" max="4912" width="6.109375" style="245" customWidth="1"/>
    <col min="4913" max="5132" width="8.88671875" style="245"/>
    <col min="5133" max="5133" width="3.44140625" style="245" customWidth="1"/>
    <col min="5134" max="5134" width="37.6640625" style="245" customWidth="1"/>
    <col min="5135" max="5135" width="4.6640625" style="245" customWidth="1"/>
    <col min="5136" max="5136" width="5.109375" style="245" customWidth="1"/>
    <col min="5137" max="5137" width="4.5546875" style="245" customWidth="1"/>
    <col min="5138" max="5139" width="4.6640625" style="245" customWidth="1"/>
    <col min="5140" max="5140" width="4.33203125" style="245" customWidth="1"/>
    <col min="5141" max="5142" width="4.5546875" style="245" customWidth="1"/>
    <col min="5143" max="5143" width="4.44140625" style="245" customWidth="1"/>
    <col min="5144" max="5148" width="4.6640625" style="245" customWidth="1"/>
    <col min="5149" max="5149" width="4.44140625" style="245" customWidth="1"/>
    <col min="5150" max="5151" width="4.6640625" style="245" customWidth="1"/>
    <col min="5152" max="5152" width="4.44140625" style="245" customWidth="1"/>
    <col min="5153" max="5153" width="4.5546875" style="245" customWidth="1"/>
    <col min="5154" max="5154" width="4.5546875" style="245" bestFit="1" customWidth="1"/>
    <col min="5155" max="5155" width="4.109375" style="245" customWidth="1"/>
    <col min="5156" max="5157" width="4.5546875" style="245" customWidth="1"/>
    <col min="5158" max="5158" width="4.33203125" style="245" customWidth="1"/>
    <col min="5159" max="5160" width="4.6640625" style="245" customWidth="1"/>
    <col min="5161" max="5161" width="4.33203125" style="245" customWidth="1"/>
    <col min="5162" max="5162" width="4.5546875" style="245" customWidth="1"/>
    <col min="5163" max="5163" width="4.6640625" style="245" customWidth="1"/>
    <col min="5164" max="5164" width="4.33203125" style="245" customWidth="1"/>
    <col min="5165" max="5166" width="4.6640625" style="245" customWidth="1"/>
    <col min="5167" max="5167" width="4.5546875" style="245" customWidth="1"/>
    <col min="5168" max="5168" width="6.109375" style="245" customWidth="1"/>
    <col min="5169" max="5388" width="8.88671875" style="245"/>
    <col min="5389" max="5389" width="3.44140625" style="245" customWidth="1"/>
    <col min="5390" max="5390" width="37.6640625" style="245" customWidth="1"/>
    <col min="5391" max="5391" width="4.6640625" style="245" customWidth="1"/>
    <col min="5392" max="5392" width="5.109375" style="245" customWidth="1"/>
    <col min="5393" max="5393" width="4.5546875" style="245" customWidth="1"/>
    <col min="5394" max="5395" width="4.6640625" style="245" customWidth="1"/>
    <col min="5396" max="5396" width="4.33203125" style="245" customWidth="1"/>
    <col min="5397" max="5398" width="4.5546875" style="245" customWidth="1"/>
    <col min="5399" max="5399" width="4.44140625" style="245" customWidth="1"/>
    <col min="5400" max="5404" width="4.6640625" style="245" customWidth="1"/>
    <col min="5405" max="5405" width="4.44140625" style="245" customWidth="1"/>
    <col min="5406" max="5407" width="4.6640625" style="245" customWidth="1"/>
    <col min="5408" max="5408" width="4.44140625" style="245" customWidth="1"/>
    <col min="5409" max="5409" width="4.5546875" style="245" customWidth="1"/>
    <col min="5410" max="5410" width="4.5546875" style="245" bestFit="1" customWidth="1"/>
    <col min="5411" max="5411" width="4.109375" style="245" customWidth="1"/>
    <col min="5412" max="5413" width="4.5546875" style="245" customWidth="1"/>
    <col min="5414" max="5414" width="4.33203125" style="245" customWidth="1"/>
    <col min="5415" max="5416" width="4.6640625" style="245" customWidth="1"/>
    <col min="5417" max="5417" width="4.33203125" style="245" customWidth="1"/>
    <col min="5418" max="5418" width="4.5546875" style="245" customWidth="1"/>
    <col min="5419" max="5419" width="4.6640625" style="245" customWidth="1"/>
    <col min="5420" max="5420" width="4.33203125" style="245" customWidth="1"/>
    <col min="5421" max="5422" width="4.6640625" style="245" customWidth="1"/>
    <col min="5423" max="5423" width="4.5546875" style="245" customWidth="1"/>
    <col min="5424" max="5424" width="6.109375" style="245" customWidth="1"/>
    <col min="5425" max="5644" width="8.88671875" style="245"/>
    <col min="5645" max="5645" width="3.44140625" style="245" customWidth="1"/>
    <col min="5646" max="5646" width="37.6640625" style="245" customWidth="1"/>
    <col min="5647" max="5647" width="4.6640625" style="245" customWidth="1"/>
    <col min="5648" max="5648" width="5.109375" style="245" customWidth="1"/>
    <col min="5649" max="5649" width="4.5546875" style="245" customWidth="1"/>
    <col min="5650" max="5651" width="4.6640625" style="245" customWidth="1"/>
    <col min="5652" max="5652" width="4.33203125" style="245" customWidth="1"/>
    <col min="5653" max="5654" width="4.5546875" style="245" customWidth="1"/>
    <col min="5655" max="5655" width="4.44140625" style="245" customWidth="1"/>
    <col min="5656" max="5660" width="4.6640625" style="245" customWidth="1"/>
    <col min="5661" max="5661" width="4.44140625" style="245" customWidth="1"/>
    <col min="5662" max="5663" width="4.6640625" style="245" customWidth="1"/>
    <col min="5664" max="5664" width="4.44140625" style="245" customWidth="1"/>
    <col min="5665" max="5665" width="4.5546875" style="245" customWidth="1"/>
    <col min="5666" max="5666" width="4.5546875" style="245" bestFit="1" customWidth="1"/>
    <col min="5667" max="5667" width="4.109375" style="245" customWidth="1"/>
    <col min="5668" max="5669" width="4.5546875" style="245" customWidth="1"/>
    <col min="5670" max="5670" width="4.33203125" style="245" customWidth="1"/>
    <col min="5671" max="5672" width="4.6640625" style="245" customWidth="1"/>
    <col min="5673" max="5673" width="4.33203125" style="245" customWidth="1"/>
    <col min="5674" max="5674" width="4.5546875" style="245" customWidth="1"/>
    <col min="5675" max="5675" width="4.6640625" style="245" customWidth="1"/>
    <col min="5676" max="5676" width="4.33203125" style="245" customWidth="1"/>
    <col min="5677" max="5678" width="4.6640625" style="245" customWidth="1"/>
    <col min="5679" max="5679" width="4.5546875" style="245" customWidth="1"/>
    <col min="5680" max="5680" width="6.109375" style="245" customWidth="1"/>
    <col min="5681" max="5900" width="8.88671875" style="245"/>
    <col min="5901" max="5901" width="3.44140625" style="245" customWidth="1"/>
    <col min="5902" max="5902" width="37.6640625" style="245" customWidth="1"/>
    <col min="5903" max="5903" width="4.6640625" style="245" customWidth="1"/>
    <col min="5904" max="5904" width="5.109375" style="245" customWidth="1"/>
    <col min="5905" max="5905" width="4.5546875" style="245" customWidth="1"/>
    <col min="5906" max="5907" width="4.6640625" style="245" customWidth="1"/>
    <col min="5908" max="5908" width="4.33203125" style="245" customWidth="1"/>
    <col min="5909" max="5910" width="4.5546875" style="245" customWidth="1"/>
    <col min="5911" max="5911" width="4.44140625" style="245" customWidth="1"/>
    <col min="5912" max="5916" width="4.6640625" style="245" customWidth="1"/>
    <col min="5917" max="5917" width="4.44140625" style="245" customWidth="1"/>
    <col min="5918" max="5919" width="4.6640625" style="245" customWidth="1"/>
    <col min="5920" max="5920" width="4.44140625" style="245" customWidth="1"/>
    <col min="5921" max="5921" width="4.5546875" style="245" customWidth="1"/>
    <col min="5922" max="5922" width="4.5546875" style="245" bestFit="1" customWidth="1"/>
    <col min="5923" max="5923" width="4.109375" style="245" customWidth="1"/>
    <col min="5924" max="5925" width="4.5546875" style="245" customWidth="1"/>
    <col min="5926" max="5926" width="4.33203125" style="245" customWidth="1"/>
    <col min="5927" max="5928" width="4.6640625" style="245" customWidth="1"/>
    <col min="5929" max="5929" width="4.33203125" style="245" customWidth="1"/>
    <col min="5930" max="5930" width="4.5546875" style="245" customWidth="1"/>
    <col min="5931" max="5931" width="4.6640625" style="245" customWidth="1"/>
    <col min="5932" max="5932" width="4.33203125" style="245" customWidth="1"/>
    <col min="5933" max="5934" width="4.6640625" style="245" customWidth="1"/>
    <col min="5935" max="5935" width="4.5546875" style="245" customWidth="1"/>
    <col min="5936" max="5936" width="6.109375" style="245" customWidth="1"/>
    <col min="5937" max="6156" width="8.88671875" style="245"/>
    <col min="6157" max="6157" width="3.44140625" style="245" customWidth="1"/>
    <col min="6158" max="6158" width="37.6640625" style="245" customWidth="1"/>
    <col min="6159" max="6159" width="4.6640625" style="245" customWidth="1"/>
    <col min="6160" max="6160" width="5.109375" style="245" customWidth="1"/>
    <col min="6161" max="6161" width="4.5546875" style="245" customWidth="1"/>
    <col min="6162" max="6163" width="4.6640625" style="245" customWidth="1"/>
    <col min="6164" max="6164" width="4.33203125" style="245" customWidth="1"/>
    <col min="6165" max="6166" width="4.5546875" style="245" customWidth="1"/>
    <col min="6167" max="6167" width="4.44140625" style="245" customWidth="1"/>
    <col min="6168" max="6172" width="4.6640625" style="245" customWidth="1"/>
    <col min="6173" max="6173" width="4.44140625" style="245" customWidth="1"/>
    <col min="6174" max="6175" width="4.6640625" style="245" customWidth="1"/>
    <col min="6176" max="6176" width="4.44140625" style="245" customWidth="1"/>
    <col min="6177" max="6177" width="4.5546875" style="245" customWidth="1"/>
    <col min="6178" max="6178" width="4.5546875" style="245" bestFit="1" customWidth="1"/>
    <col min="6179" max="6179" width="4.109375" style="245" customWidth="1"/>
    <col min="6180" max="6181" width="4.5546875" style="245" customWidth="1"/>
    <col min="6182" max="6182" width="4.33203125" style="245" customWidth="1"/>
    <col min="6183" max="6184" width="4.6640625" style="245" customWidth="1"/>
    <col min="6185" max="6185" width="4.33203125" style="245" customWidth="1"/>
    <col min="6186" max="6186" width="4.5546875" style="245" customWidth="1"/>
    <col min="6187" max="6187" width="4.6640625" style="245" customWidth="1"/>
    <col min="6188" max="6188" width="4.33203125" style="245" customWidth="1"/>
    <col min="6189" max="6190" width="4.6640625" style="245" customWidth="1"/>
    <col min="6191" max="6191" width="4.5546875" style="245" customWidth="1"/>
    <col min="6192" max="6192" width="6.109375" style="245" customWidth="1"/>
    <col min="6193" max="6412" width="8.88671875" style="245"/>
    <col min="6413" max="6413" width="3.44140625" style="245" customWidth="1"/>
    <col min="6414" max="6414" width="37.6640625" style="245" customWidth="1"/>
    <col min="6415" max="6415" width="4.6640625" style="245" customWidth="1"/>
    <col min="6416" max="6416" width="5.109375" style="245" customWidth="1"/>
    <col min="6417" max="6417" width="4.5546875" style="245" customWidth="1"/>
    <col min="6418" max="6419" width="4.6640625" style="245" customWidth="1"/>
    <col min="6420" max="6420" width="4.33203125" style="245" customWidth="1"/>
    <col min="6421" max="6422" width="4.5546875" style="245" customWidth="1"/>
    <col min="6423" max="6423" width="4.44140625" style="245" customWidth="1"/>
    <col min="6424" max="6428" width="4.6640625" style="245" customWidth="1"/>
    <col min="6429" max="6429" width="4.44140625" style="245" customWidth="1"/>
    <col min="6430" max="6431" width="4.6640625" style="245" customWidth="1"/>
    <col min="6432" max="6432" width="4.44140625" style="245" customWidth="1"/>
    <col min="6433" max="6433" width="4.5546875" style="245" customWidth="1"/>
    <col min="6434" max="6434" width="4.5546875" style="245" bestFit="1" customWidth="1"/>
    <col min="6435" max="6435" width="4.109375" style="245" customWidth="1"/>
    <col min="6436" max="6437" width="4.5546875" style="245" customWidth="1"/>
    <col min="6438" max="6438" width="4.33203125" style="245" customWidth="1"/>
    <col min="6439" max="6440" width="4.6640625" style="245" customWidth="1"/>
    <col min="6441" max="6441" width="4.33203125" style="245" customWidth="1"/>
    <col min="6442" max="6442" width="4.5546875" style="245" customWidth="1"/>
    <col min="6443" max="6443" width="4.6640625" style="245" customWidth="1"/>
    <col min="6444" max="6444" width="4.33203125" style="245" customWidth="1"/>
    <col min="6445" max="6446" width="4.6640625" style="245" customWidth="1"/>
    <col min="6447" max="6447" width="4.5546875" style="245" customWidth="1"/>
    <col min="6448" max="6448" width="6.109375" style="245" customWidth="1"/>
    <col min="6449" max="6668" width="8.88671875" style="245"/>
    <col min="6669" max="6669" width="3.44140625" style="245" customWidth="1"/>
    <col min="6670" max="6670" width="37.6640625" style="245" customWidth="1"/>
    <col min="6671" max="6671" width="4.6640625" style="245" customWidth="1"/>
    <col min="6672" max="6672" width="5.109375" style="245" customWidth="1"/>
    <col min="6673" max="6673" width="4.5546875" style="245" customWidth="1"/>
    <col min="6674" max="6675" width="4.6640625" style="245" customWidth="1"/>
    <col min="6676" max="6676" width="4.33203125" style="245" customWidth="1"/>
    <col min="6677" max="6678" width="4.5546875" style="245" customWidth="1"/>
    <col min="6679" max="6679" width="4.44140625" style="245" customWidth="1"/>
    <col min="6680" max="6684" width="4.6640625" style="245" customWidth="1"/>
    <col min="6685" max="6685" width="4.44140625" style="245" customWidth="1"/>
    <col min="6686" max="6687" width="4.6640625" style="245" customWidth="1"/>
    <col min="6688" max="6688" width="4.44140625" style="245" customWidth="1"/>
    <col min="6689" max="6689" width="4.5546875" style="245" customWidth="1"/>
    <col min="6690" max="6690" width="4.5546875" style="245" bestFit="1" customWidth="1"/>
    <col min="6691" max="6691" width="4.109375" style="245" customWidth="1"/>
    <col min="6692" max="6693" width="4.5546875" style="245" customWidth="1"/>
    <col min="6694" max="6694" width="4.33203125" style="245" customWidth="1"/>
    <col min="6695" max="6696" width="4.6640625" style="245" customWidth="1"/>
    <col min="6697" max="6697" width="4.33203125" style="245" customWidth="1"/>
    <col min="6698" max="6698" width="4.5546875" style="245" customWidth="1"/>
    <col min="6699" max="6699" width="4.6640625" style="245" customWidth="1"/>
    <col min="6700" max="6700" width="4.33203125" style="245" customWidth="1"/>
    <col min="6701" max="6702" width="4.6640625" style="245" customWidth="1"/>
    <col min="6703" max="6703" width="4.5546875" style="245" customWidth="1"/>
    <col min="6704" max="6704" width="6.109375" style="245" customWidth="1"/>
    <col min="6705" max="6924" width="8.88671875" style="245"/>
    <col min="6925" max="6925" width="3.44140625" style="245" customWidth="1"/>
    <col min="6926" max="6926" width="37.6640625" style="245" customWidth="1"/>
    <col min="6927" max="6927" width="4.6640625" style="245" customWidth="1"/>
    <col min="6928" max="6928" width="5.109375" style="245" customWidth="1"/>
    <col min="6929" max="6929" width="4.5546875" style="245" customWidth="1"/>
    <col min="6930" max="6931" width="4.6640625" style="245" customWidth="1"/>
    <col min="6932" max="6932" width="4.33203125" style="245" customWidth="1"/>
    <col min="6933" max="6934" width="4.5546875" style="245" customWidth="1"/>
    <col min="6935" max="6935" width="4.44140625" style="245" customWidth="1"/>
    <col min="6936" max="6940" width="4.6640625" style="245" customWidth="1"/>
    <col min="6941" max="6941" width="4.44140625" style="245" customWidth="1"/>
    <col min="6942" max="6943" width="4.6640625" style="245" customWidth="1"/>
    <col min="6944" max="6944" width="4.44140625" style="245" customWidth="1"/>
    <col min="6945" max="6945" width="4.5546875" style="245" customWidth="1"/>
    <col min="6946" max="6946" width="4.5546875" style="245" bestFit="1" customWidth="1"/>
    <col min="6947" max="6947" width="4.109375" style="245" customWidth="1"/>
    <col min="6948" max="6949" width="4.5546875" style="245" customWidth="1"/>
    <col min="6950" max="6950" width="4.33203125" style="245" customWidth="1"/>
    <col min="6951" max="6952" width="4.6640625" style="245" customWidth="1"/>
    <col min="6953" max="6953" width="4.33203125" style="245" customWidth="1"/>
    <col min="6954" max="6954" width="4.5546875" style="245" customWidth="1"/>
    <col min="6955" max="6955" width="4.6640625" style="245" customWidth="1"/>
    <col min="6956" max="6956" width="4.33203125" style="245" customWidth="1"/>
    <col min="6957" max="6958" width="4.6640625" style="245" customWidth="1"/>
    <col min="6959" max="6959" width="4.5546875" style="245" customWidth="1"/>
    <col min="6960" max="6960" width="6.109375" style="245" customWidth="1"/>
    <col min="6961" max="7180" width="8.88671875" style="245"/>
    <col min="7181" max="7181" width="3.44140625" style="245" customWidth="1"/>
    <col min="7182" max="7182" width="37.6640625" style="245" customWidth="1"/>
    <col min="7183" max="7183" width="4.6640625" style="245" customWidth="1"/>
    <col min="7184" max="7184" width="5.109375" style="245" customWidth="1"/>
    <col min="7185" max="7185" width="4.5546875" style="245" customWidth="1"/>
    <col min="7186" max="7187" width="4.6640625" style="245" customWidth="1"/>
    <col min="7188" max="7188" width="4.33203125" style="245" customWidth="1"/>
    <col min="7189" max="7190" width="4.5546875" style="245" customWidth="1"/>
    <col min="7191" max="7191" width="4.44140625" style="245" customWidth="1"/>
    <col min="7192" max="7196" width="4.6640625" style="245" customWidth="1"/>
    <col min="7197" max="7197" width="4.44140625" style="245" customWidth="1"/>
    <col min="7198" max="7199" width="4.6640625" style="245" customWidth="1"/>
    <col min="7200" max="7200" width="4.44140625" style="245" customWidth="1"/>
    <col min="7201" max="7201" width="4.5546875" style="245" customWidth="1"/>
    <col min="7202" max="7202" width="4.5546875" style="245" bestFit="1" customWidth="1"/>
    <col min="7203" max="7203" width="4.109375" style="245" customWidth="1"/>
    <col min="7204" max="7205" width="4.5546875" style="245" customWidth="1"/>
    <col min="7206" max="7206" width="4.33203125" style="245" customWidth="1"/>
    <col min="7207" max="7208" width="4.6640625" style="245" customWidth="1"/>
    <col min="7209" max="7209" width="4.33203125" style="245" customWidth="1"/>
    <col min="7210" max="7210" width="4.5546875" style="245" customWidth="1"/>
    <col min="7211" max="7211" width="4.6640625" style="245" customWidth="1"/>
    <col min="7212" max="7212" width="4.33203125" style="245" customWidth="1"/>
    <col min="7213" max="7214" width="4.6640625" style="245" customWidth="1"/>
    <col min="7215" max="7215" width="4.5546875" style="245" customWidth="1"/>
    <col min="7216" max="7216" width="6.109375" style="245" customWidth="1"/>
    <col min="7217" max="7436" width="8.88671875" style="245"/>
    <col min="7437" max="7437" width="3.44140625" style="245" customWidth="1"/>
    <col min="7438" max="7438" width="37.6640625" style="245" customWidth="1"/>
    <col min="7439" max="7439" width="4.6640625" style="245" customWidth="1"/>
    <col min="7440" max="7440" width="5.109375" style="245" customWidth="1"/>
    <col min="7441" max="7441" width="4.5546875" style="245" customWidth="1"/>
    <col min="7442" max="7443" width="4.6640625" style="245" customWidth="1"/>
    <col min="7444" max="7444" width="4.33203125" style="245" customWidth="1"/>
    <col min="7445" max="7446" width="4.5546875" style="245" customWidth="1"/>
    <col min="7447" max="7447" width="4.44140625" style="245" customWidth="1"/>
    <col min="7448" max="7452" width="4.6640625" style="245" customWidth="1"/>
    <col min="7453" max="7453" width="4.44140625" style="245" customWidth="1"/>
    <col min="7454" max="7455" width="4.6640625" style="245" customWidth="1"/>
    <col min="7456" max="7456" width="4.44140625" style="245" customWidth="1"/>
    <col min="7457" max="7457" width="4.5546875" style="245" customWidth="1"/>
    <col min="7458" max="7458" width="4.5546875" style="245" bestFit="1" customWidth="1"/>
    <col min="7459" max="7459" width="4.109375" style="245" customWidth="1"/>
    <col min="7460" max="7461" width="4.5546875" style="245" customWidth="1"/>
    <col min="7462" max="7462" width="4.33203125" style="245" customWidth="1"/>
    <col min="7463" max="7464" width="4.6640625" style="245" customWidth="1"/>
    <col min="7465" max="7465" width="4.33203125" style="245" customWidth="1"/>
    <col min="7466" max="7466" width="4.5546875" style="245" customWidth="1"/>
    <col min="7467" max="7467" width="4.6640625" style="245" customWidth="1"/>
    <col min="7468" max="7468" width="4.33203125" style="245" customWidth="1"/>
    <col min="7469" max="7470" width="4.6640625" style="245" customWidth="1"/>
    <col min="7471" max="7471" width="4.5546875" style="245" customWidth="1"/>
    <col min="7472" max="7472" width="6.109375" style="245" customWidth="1"/>
    <col min="7473" max="7692" width="8.88671875" style="245"/>
    <col min="7693" max="7693" width="3.44140625" style="245" customWidth="1"/>
    <col min="7694" max="7694" width="37.6640625" style="245" customWidth="1"/>
    <col min="7695" max="7695" width="4.6640625" style="245" customWidth="1"/>
    <col min="7696" max="7696" width="5.109375" style="245" customWidth="1"/>
    <col min="7697" max="7697" width="4.5546875" style="245" customWidth="1"/>
    <col min="7698" max="7699" width="4.6640625" style="245" customWidth="1"/>
    <col min="7700" max="7700" width="4.33203125" style="245" customWidth="1"/>
    <col min="7701" max="7702" width="4.5546875" style="245" customWidth="1"/>
    <col min="7703" max="7703" width="4.44140625" style="245" customWidth="1"/>
    <col min="7704" max="7708" width="4.6640625" style="245" customWidth="1"/>
    <col min="7709" max="7709" width="4.44140625" style="245" customWidth="1"/>
    <col min="7710" max="7711" width="4.6640625" style="245" customWidth="1"/>
    <col min="7712" max="7712" width="4.44140625" style="245" customWidth="1"/>
    <col min="7713" max="7713" width="4.5546875" style="245" customWidth="1"/>
    <col min="7714" max="7714" width="4.5546875" style="245" bestFit="1" customWidth="1"/>
    <col min="7715" max="7715" width="4.109375" style="245" customWidth="1"/>
    <col min="7716" max="7717" width="4.5546875" style="245" customWidth="1"/>
    <col min="7718" max="7718" width="4.33203125" style="245" customWidth="1"/>
    <col min="7719" max="7720" width="4.6640625" style="245" customWidth="1"/>
    <col min="7721" max="7721" width="4.33203125" style="245" customWidth="1"/>
    <col min="7722" max="7722" width="4.5546875" style="245" customWidth="1"/>
    <col min="7723" max="7723" width="4.6640625" style="245" customWidth="1"/>
    <col min="7724" max="7724" width="4.33203125" style="245" customWidth="1"/>
    <col min="7725" max="7726" width="4.6640625" style="245" customWidth="1"/>
    <col min="7727" max="7727" width="4.5546875" style="245" customWidth="1"/>
    <col min="7728" max="7728" width="6.109375" style="245" customWidth="1"/>
    <col min="7729" max="7948" width="8.88671875" style="245"/>
    <col min="7949" max="7949" width="3.44140625" style="245" customWidth="1"/>
    <col min="7950" max="7950" width="37.6640625" style="245" customWidth="1"/>
    <col min="7951" max="7951" width="4.6640625" style="245" customWidth="1"/>
    <col min="7952" max="7952" width="5.109375" style="245" customWidth="1"/>
    <col min="7953" max="7953" width="4.5546875" style="245" customWidth="1"/>
    <col min="7954" max="7955" width="4.6640625" style="245" customWidth="1"/>
    <col min="7956" max="7956" width="4.33203125" style="245" customWidth="1"/>
    <col min="7957" max="7958" width="4.5546875" style="245" customWidth="1"/>
    <col min="7959" max="7959" width="4.44140625" style="245" customWidth="1"/>
    <col min="7960" max="7964" width="4.6640625" style="245" customWidth="1"/>
    <col min="7965" max="7965" width="4.44140625" style="245" customWidth="1"/>
    <col min="7966" max="7967" width="4.6640625" style="245" customWidth="1"/>
    <col min="7968" max="7968" width="4.44140625" style="245" customWidth="1"/>
    <col min="7969" max="7969" width="4.5546875" style="245" customWidth="1"/>
    <col min="7970" max="7970" width="4.5546875" style="245" bestFit="1" customWidth="1"/>
    <col min="7971" max="7971" width="4.109375" style="245" customWidth="1"/>
    <col min="7972" max="7973" width="4.5546875" style="245" customWidth="1"/>
    <col min="7974" max="7974" width="4.33203125" style="245" customWidth="1"/>
    <col min="7975" max="7976" width="4.6640625" style="245" customWidth="1"/>
    <col min="7977" max="7977" width="4.33203125" style="245" customWidth="1"/>
    <col min="7978" max="7978" width="4.5546875" style="245" customWidth="1"/>
    <col min="7979" max="7979" width="4.6640625" style="245" customWidth="1"/>
    <col min="7980" max="7980" width="4.33203125" style="245" customWidth="1"/>
    <col min="7981" max="7982" width="4.6640625" style="245" customWidth="1"/>
    <col min="7983" max="7983" width="4.5546875" style="245" customWidth="1"/>
    <col min="7984" max="7984" width="6.109375" style="245" customWidth="1"/>
    <col min="7985" max="8204" width="8.88671875" style="245"/>
    <col min="8205" max="8205" width="3.44140625" style="245" customWidth="1"/>
    <col min="8206" max="8206" width="37.6640625" style="245" customWidth="1"/>
    <col min="8207" max="8207" width="4.6640625" style="245" customWidth="1"/>
    <col min="8208" max="8208" width="5.109375" style="245" customWidth="1"/>
    <col min="8209" max="8209" width="4.5546875" style="245" customWidth="1"/>
    <col min="8210" max="8211" width="4.6640625" style="245" customWidth="1"/>
    <col min="8212" max="8212" width="4.33203125" style="245" customWidth="1"/>
    <col min="8213" max="8214" width="4.5546875" style="245" customWidth="1"/>
    <col min="8215" max="8215" width="4.44140625" style="245" customWidth="1"/>
    <col min="8216" max="8220" width="4.6640625" style="245" customWidth="1"/>
    <col min="8221" max="8221" width="4.44140625" style="245" customWidth="1"/>
    <col min="8222" max="8223" width="4.6640625" style="245" customWidth="1"/>
    <col min="8224" max="8224" width="4.44140625" style="245" customWidth="1"/>
    <col min="8225" max="8225" width="4.5546875" style="245" customWidth="1"/>
    <col min="8226" max="8226" width="4.5546875" style="245" bestFit="1" customWidth="1"/>
    <col min="8227" max="8227" width="4.109375" style="245" customWidth="1"/>
    <col min="8228" max="8229" width="4.5546875" style="245" customWidth="1"/>
    <col min="8230" max="8230" width="4.33203125" style="245" customWidth="1"/>
    <col min="8231" max="8232" width="4.6640625" style="245" customWidth="1"/>
    <col min="8233" max="8233" width="4.33203125" style="245" customWidth="1"/>
    <col min="8234" max="8234" width="4.5546875" style="245" customWidth="1"/>
    <col min="8235" max="8235" width="4.6640625" style="245" customWidth="1"/>
    <col min="8236" max="8236" width="4.33203125" style="245" customWidth="1"/>
    <col min="8237" max="8238" width="4.6640625" style="245" customWidth="1"/>
    <col min="8239" max="8239" width="4.5546875" style="245" customWidth="1"/>
    <col min="8240" max="8240" width="6.109375" style="245" customWidth="1"/>
    <col min="8241" max="8460" width="8.88671875" style="245"/>
    <col min="8461" max="8461" width="3.44140625" style="245" customWidth="1"/>
    <col min="8462" max="8462" width="37.6640625" style="245" customWidth="1"/>
    <col min="8463" max="8463" width="4.6640625" style="245" customWidth="1"/>
    <col min="8464" max="8464" width="5.109375" style="245" customWidth="1"/>
    <col min="8465" max="8465" width="4.5546875" style="245" customWidth="1"/>
    <col min="8466" max="8467" width="4.6640625" style="245" customWidth="1"/>
    <col min="8468" max="8468" width="4.33203125" style="245" customWidth="1"/>
    <col min="8469" max="8470" width="4.5546875" style="245" customWidth="1"/>
    <col min="8471" max="8471" width="4.44140625" style="245" customWidth="1"/>
    <col min="8472" max="8476" width="4.6640625" style="245" customWidth="1"/>
    <col min="8477" max="8477" width="4.44140625" style="245" customWidth="1"/>
    <col min="8478" max="8479" width="4.6640625" style="245" customWidth="1"/>
    <col min="8480" max="8480" width="4.44140625" style="245" customWidth="1"/>
    <col min="8481" max="8481" width="4.5546875" style="245" customWidth="1"/>
    <col min="8482" max="8482" width="4.5546875" style="245" bestFit="1" customWidth="1"/>
    <col min="8483" max="8483" width="4.109375" style="245" customWidth="1"/>
    <col min="8484" max="8485" width="4.5546875" style="245" customWidth="1"/>
    <col min="8486" max="8486" width="4.33203125" style="245" customWidth="1"/>
    <col min="8487" max="8488" width="4.6640625" style="245" customWidth="1"/>
    <col min="8489" max="8489" width="4.33203125" style="245" customWidth="1"/>
    <col min="8490" max="8490" width="4.5546875" style="245" customWidth="1"/>
    <col min="8491" max="8491" width="4.6640625" style="245" customWidth="1"/>
    <col min="8492" max="8492" width="4.33203125" style="245" customWidth="1"/>
    <col min="8493" max="8494" width="4.6640625" style="245" customWidth="1"/>
    <col min="8495" max="8495" width="4.5546875" style="245" customWidth="1"/>
    <col min="8496" max="8496" width="6.109375" style="245" customWidth="1"/>
    <col min="8497" max="8716" width="8.88671875" style="245"/>
    <col min="8717" max="8717" width="3.44140625" style="245" customWidth="1"/>
    <col min="8718" max="8718" width="37.6640625" style="245" customWidth="1"/>
    <col min="8719" max="8719" width="4.6640625" style="245" customWidth="1"/>
    <col min="8720" max="8720" width="5.109375" style="245" customWidth="1"/>
    <col min="8721" max="8721" width="4.5546875" style="245" customWidth="1"/>
    <col min="8722" max="8723" width="4.6640625" style="245" customWidth="1"/>
    <col min="8724" max="8724" width="4.33203125" style="245" customWidth="1"/>
    <col min="8725" max="8726" width="4.5546875" style="245" customWidth="1"/>
    <col min="8727" max="8727" width="4.44140625" style="245" customWidth="1"/>
    <col min="8728" max="8732" width="4.6640625" style="245" customWidth="1"/>
    <col min="8733" max="8733" width="4.44140625" style="245" customWidth="1"/>
    <col min="8734" max="8735" width="4.6640625" style="245" customWidth="1"/>
    <col min="8736" max="8736" width="4.44140625" style="245" customWidth="1"/>
    <col min="8737" max="8737" width="4.5546875" style="245" customWidth="1"/>
    <col min="8738" max="8738" width="4.5546875" style="245" bestFit="1" customWidth="1"/>
    <col min="8739" max="8739" width="4.109375" style="245" customWidth="1"/>
    <col min="8740" max="8741" width="4.5546875" style="245" customWidth="1"/>
    <col min="8742" max="8742" width="4.33203125" style="245" customWidth="1"/>
    <col min="8743" max="8744" width="4.6640625" style="245" customWidth="1"/>
    <col min="8745" max="8745" width="4.33203125" style="245" customWidth="1"/>
    <col min="8746" max="8746" width="4.5546875" style="245" customWidth="1"/>
    <col min="8747" max="8747" width="4.6640625" style="245" customWidth="1"/>
    <col min="8748" max="8748" width="4.33203125" style="245" customWidth="1"/>
    <col min="8749" max="8750" width="4.6640625" style="245" customWidth="1"/>
    <col min="8751" max="8751" width="4.5546875" style="245" customWidth="1"/>
    <col min="8752" max="8752" width="6.109375" style="245" customWidth="1"/>
    <col min="8753" max="8972" width="8.88671875" style="245"/>
    <col min="8973" max="8973" width="3.44140625" style="245" customWidth="1"/>
    <col min="8974" max="8974" width="37.6640625" style="245" customWidth="1"/>
    <col min="8975" max="8975" width="4.6640625" style="245" customWidth="1"/>
    <col min="8976" max="8976" width="5.109375" style="245" customWidth="1"/>
    <col min="8977" max="8977" width="4.5546875" style="245" customWidth="1"/>
    <col min="8978" max="8979" width="4.6640625" style="245" customWidth="1"/>
    <col min="8980" max="8980" width="4.33203125" style="245" customWidth="1"/>
    <col min="8981" max="8982" width="4.5546875" style="245" customWidth="1"/>
    <col min="8983" max="8983" width="4.44140625" style="245" customWidth="1"/>
    <col min="8984" max="8988" width="4.6640625" style="245" customWidth="1"/>
    <col min="8989" max="8989" width="4.44140625" style="245" customWidth="1"/>
    <col min="8990" max="8991" width="4.6640625" style="245" customWidth="1"/>
    <col min="8992" max="8992" width="4.44140625" style="245" customWidth="1"/>
    <col min="8993" max="8993" width="4.5546875" style="245" customWidth="1"/>
    <col min="8994" max="8994" width="4.5546875" style="245" bestFit="1" customWidth="1"/>
    <col min="8995" max="8995" width="4.109375" style="245" customWidth="1"/>
    <col min="8996" max="8997" width="4.5546875" style="245" customWidth="1"/>
    <col min="8998" max="8998" width="4.33203125" style="245" customWidth="1"/>
    <col min="8999" max="9000" width="4.6640625" style="245" customWidth="1"/>
    <col min="9001" max="9001" width="4.33203125" style="245" customWidth="1"/>
    <col min="9002" max="9002" width="4.5546875" style="245" customWidth="1"/>
    <col min="9003" max="9003" width="4.6640625" style="245" customWidth="1"/>
    <col min="9004" max="9004" width="4.33203125" style="245" customWidth="1"/>
    <col min="9005" max="9006" width="4.6640625" style="245" customWidth="1"/>
    <col min="9007" max="9007" width="4.5546875" style="245" customWidth="1"/>
    <col min="9008" max="9008" width="6.109375" style="245" customWidth="1"/>
    <col min="9009" max="9228" width="8.88671875" style="245"/>
    <col min="9229" max="9229" width="3.44140625" style="245" customWidth="1"/>
    <col min="9230" max="9230" width="37.6640625" style="245" customWidth="1"/>
    <col min="9231" max="9231" width="4.6640625" style="245" customWidth="1"/>
    <col min="9232" max="9232" width="5.109375" style="245" customWidth="1"/>
    <col min="9233" max="9233" width="4.5546875" style="245" customWidth="1"/>
    <col min="9234" max="9235" width="4.6640625" style="245" customWidth="1"/>
    <col min="9236" max="9236" width="4.33203125" style="245" customWidth="1"/>
    <col min="9237" max="9238" width="4.5546875" style="245" customWidth="1"/>
    <col min="9239" max="9239" width="4.44140625" style="245" customWidth="1"/>
    <col min="9240" max="9244" width="4.6640625" style="245" customWidth="1"/>
    <col min="9245" max="9245" width="4.44140625" style="245" customWidth="1"/>
    <col min="9246" max="9247" width="4.6640625" style="245" customWidth="1"/>
    <col min="9248" max="9248" width="4.44140625" style="245" customWidth="1"/>
    <col min="9249" max="9249" width="4.5546875" style="245" customWidth="1"/>
    <col min="9250" max="9250" width="4.5546875" style="245" bestFit="1" customWidth="1"/>
    <col min="9251" max="9251" width="4.109375" style="245" customWidth="1"/>
    <col min="9252" max="9253" width="4.5546875" style="245" customWidth="1"/>
    <col min="9254" max="9254" width="4.33203125" style="245" customWidth="1"/>
    <col min="9255" max="9256" width="4.6640625" style="245" customWidth="1"/>
    <col min="9257" max="9257" width="4.33203125" style="245" customWidth="1"/>
    <col min="9258" max="9258" width="4.5546875" style="245" customWidth="1"/>
    <col min="9259" max="9259" width="4.6640625" style="245" customWidth="1"/>
    <col min="9260" max="9260" width="4.33203125" style="245" customWidth="1"/>
    <col min="9261" max="9262" width="4.6640625" style="245" customWidth="1"/>
    <col min="9263" max="9263" width="4.5546875" style="245" customWidth="1"/>
    <col min="9264" max="9264" width="6.109375" style="245" customWidth="1"/>
    <col min="9265" max="9484" width="8.88671875" style="245"/>
    <col min="9485" max="9485" width="3.44140625" style="245" customWidth="1"/>
    <col min="9486" max="9486" width="37.6640625" style="245" customWidth="1"/>
    <col min="9487" max="9487" width="4.6640625" style="245" customWidth="1"/>
    <col min="9488" max="9488" width="5.109375" style="245" customWidth="1"/>
    <col min="9489" max="9489" width="4.5546875" style="245" customWidth="1"/>
    <col min="9490" max="9491" width="4.6640625" style="245" customWidth="1"/>
    <col min="9492" max="9492" width="4.33203125" style="245" customWidth="1"/>
    <col min="9493" max="9494" width="4.5546875" style="245" customWidth="1"/>
    <col min="9495" max="9495" width="4.44140625" style="245" customWidth="1"/>
    <col min="9496" max="9500" width="4.6640625" style="245" customWidth="1"/>
    <col min="9501" max="9501" width="4.44140625" style="245" customWidth="1"/>
    <col min="9502" max="9503" width="4.6640625" style="245" customWidth="1"/>
    <col min="9504" max="9504" width="4.44140625" style="245" customWidth="1"/>
    <col min="9505" max="9505" width="4.5546875" style="245" customWidth="1"/>
    <col min="9506" max="9506" width="4.5546875" style="245" bestFit="1" customWidth="1"/>
    <col min="9507" max="9507" width="4.109375" style="245" customWidth="1"/>
    <col min="9508" max="9509" width="4.5546875" style="245" customWidth="1"/>
    <col min="9510" max="9510" width="4.33203125" style="245" customWidth="1"/>
    <col min="9511" max="9512" width="4.6640625" style="245" customWidth="1"/>
    <col min="9513" max="9513" width="4.33203125" style="245" customWidth="1"/>
    <col min="9514" max="9514" width="4.5546875" style="245" customWidth="1"/>
    <col min="9515" max="9515" width="4.6640625" style="245" customWidth="1"/>
    <col min="9516" max="9516" width="4.33203125" style="245" customWidth="1"/>
    <col min="9517" max="9518" width="4.6640625" style="245" customWidth="1"/>
    <col min="9519" max="9519" width="4.5546875" style="245" customWidth="1"/>
    <col min="9520" max="9520" width="6.109375" style="245" customWidth="1"/>
    <col min="9521" max="9740" width="8.88671875" style="245"/>
    <col min="9741" max="9741" width="3.44140625" style="245" customWidth="1"/>
    <col min="9742" max="9742" width="37.6640625" style="245" customWidth="1"/>
    <col min="9743" max="9743" width="4.6640625" style="245" customWidth="1"/>
    <col min="9744" max="9744" width="5.109375" style="245" customWidth="1"/>
    <col min="9745" max="9745" width="4.5546875" style="245" customWidth="1"/>
    <col min="9746" max="9747" width="4.6640625" style="245" customWidth="1"/>
    <col min="9748" max="9748" width="4.33203125" style="245" customWidth="1"/>
    <col min="9749" max="9750" width="4.5546875" style="245" customWidth="1"/>
    <col min="9751" max="9751" width="4.44140625" style="245" customWidth="1"/>
    <col min="9752" max="9756" width="4.6640625" style="245" customWidth="1"/>
    <col min="9757" max="9757" width="4.44140625" style="245" customWidth="1"/>
    <col min="9758" max="9759" width="4.6640625" style="245" customWidth="1"/>
    <col min="9760" max="9760" width="4.44140625" style="245" customWidth="1"/>
    <col min="9761" max="9761" width="4.5546875" style="245" customWidth="1"/>
    <col min="9762" max="9762" width="4.5546875" style="245" bestFit="1" customWidth="1"/>
    <col min="9763" max="9763" width="4.109375" style="245" customWidth="1"/>
    <col min="9764" max="9765" width="4.5546875" style="245" customWidth="1"/>
    <col min="9766" max="9766" width="4.33203125" style="245" customWidth="1"/>
    <col min="9767" max="9768" width="4.6640625" style="245" customWidth="1"/>
    <col min="9769" max="9769" width="4.33203125" style="245" customWidth="1"/>
    <col min="9770" max="9770" width="4.5546875" style="245" customWidth="1"/>
    <col min="9771" max="9771" width="4.6640625" style="245" customWidth="1"/>
    <col min="9772" max="9772" width="4.33203125" style="245" customWidth="1"/>
    <col min="9773" max="9774" width="4.6640625" style="245" customWidth="1"/>
    <col min="9775" max="9775" width="4.5546875" style="245" customWidth="1"/>
    <col min="9776" max="9776" width="6.109375" style="245" customWidth="1"/>
    <col min="9777" max="9996" width="8.88671875" style="245"/>
    <col min="9997" max="9997" width="3.44140625" style="245" customWidth="1"/>
    <col min="9998" max="9998" width="37.6640625" style="245" customWidth="1"/>
    <col min="9999" max="9999" width="4.6640625" style="245" customWidth="1"/>
    <col min="10000" max="10000" width="5.109375" style="245" customWidth="1"/>
    <col min="10001" max="10001" width="4.5546875" style="245" customWidth="1"/>
    <col min="10002" max="10003" width="4.6640625" style="245" customWidth="1"/>
    <col min="10004" max="10004" width="4.33203125" style="245" customWidth="1"/>
    <col min="10005" max="10006" width="4.5546875" style="245" customWidth="1"/>
    <col min="10007" max="10007" width="4.44140625" style="245" customWidth="1"/>
    <col min="10008" max="10012" width="4.6640625" style="245" customWidth="1"/>
    <col min="10013" max="10013" width="4.44140625" style="245" customWidth="1"/>
    <col min="10014" max="10015" width="4.6640625" style="245" customWidth="1"/>
    <col min="10016" max="10016" width="4.44140625" style="245" customWidth="1"/>
    <col min="10017" max="10017" width="4.5546875" style="245" customWidth="1"/>
    <col min="10018" max="10018" width="4.5546875" style="245" bestFit="1" customWidth="1"/>
    <col min="10019" max="10019" width="4.109375" style="245" customWidth="1"/>
    <col min="10020" max="10021" width="4.5546875" style="245" customWidth="1"/>
    <col min="10022" max="10022" width="4.33203125" style="245" customWidth="1"/>
    <col min="10023" max="10024" width="4.6640625" style="245" customWidth="1"/>
    <col min="10025" max="10025" width="4.33203125" style="245" customWidth="1"/>
    <col min="10026" max="10026" width="4.5546875" style="245" customWidth="1"/>
    <col min="10027" max="10027" width="4.6640625" style="245" customWidth="1"/>
    <col min="10028" max="10028" width="4.33203125" style="245" customWidth="1"/>
    <col min="10029" max="10030" width="4.6640625" style="245" customWidth="1"/>
    <col min="10031" max="10031" width="4.5546875" style="245" customWidth="1"/>
    <col min="10032" max="10032" width="6.109375" style="245" customWidth="1"/>
    <col min="10033" max="10252" width="8.88671875" style="245"/>
    <col min="10253" max="10253" width="3.44140625" style="245" customWidth="1"/>
    <col min="10254" max="10254" width="37.6640625" style="245" customWidth="1"/>
    <col min="10255" max="10255" width="4.6640625" style="245" customWidth="1"/>
    <col min="10256" max="10256" width="5.109375" style="245" customWidth="1"/>
    <col min="10257" max="10257" width="4.5546875" style="245" customWidth="1"/>
    <col min="10258" max="10259" width="4.6640625" style="245" customWidth="1"/>
    <col min="10260" max="10260" width="4.33203125" style="245" customWidth="1"/>
    <col min="10261" max="10262" width="4.5546875" style="245" customWidth="1"/>
    <col min="10263" max="10263" width="4.44140625" style="245" customWidth="1"/>
    <col min="10264" max="10268" width="4.6640625" style="245" customWidth="1"/>
    <col min="10269" max="10269" width="4.44140625" style="245" customWidth="1"/>
    <col min="10270" max="10271" width="4.6640625" style="245" customWidth="1"/>
    <col min="10272" max="10272" width="4.44140625" style="245" customWidth="1"/>
    <col min="10273" max="10273" width="4.5546875" style="245" customWidth="1"/>
    <col min="10274" max="10274" width="4.5546875" style="245" bestFit="1" customWidth="1"/>
    <col min="10275" max="10275" width="4.109375" style="245" customWidth="1"/>
    <col min="10276" max="10277" width="4.5546875" style="245" customWidth="1"/>
    <col min="10278" max="10278" width="4.33203125" style="245" customWidth="1"/>
    <col min="10279" max="10280" width="4.6640625" style="245" customWidth="1"/>
    <col min="10281" max="10281" width="4.33203125" style="245" customWidth="1"/>
    <col min="10282" max="10282" width="4.5546875" style="245" customWidth="1"/>
    <col min="10283" max="10283" width="4.6640625" style="245" customWidth="1"/>
    <col min="10284" max="10284" width="4.33203125" style="245" customWidth="1"/>
    <col min="10285" max="10286" width="4.6640625" style="245" customWidth="1"/>
    <col min="10287" max="10287" width="4.5546875" style="245" customWidth="1"/>
    <col min="10288" max="10288" width="6.109375" style="245" customWidth="1"/>
    <col min="10289" max="10508" width="8.88671875" style="245"/>
    <col min="10509" max="10509" width="3.44140625" style="245" customWidth="1"/>
    <col min="10510" max="10510" width="37.6640625" style="245" customWidth="1"/>
    <col min="10511" max="10511" width="4.6640625" style="245" customWidth="1"/>
    <col min="10512" max="10512" width="5.109375" style="245" customWidth="1"/>
    <col min="10513" max="10513" width="4.5546875" style="245" customWidth="1"/>
    <col min="10514" max="10515" width="4.6640625" style="245" customWidth="1"/>
    <col min="10516" max="10516" width="4.33203125" style="245" customWidth="1"/>
    <col min="10517" max="10518" width="4.5546875" style="245" customWidth="1"/>
    <col min="10519" max="10519" width="4.44140625" style="245" customWidth="1"/>
    <col min="10520" max="10524" width="4.6640625" style="245" customWidth="1"/>
    <col min="10525" max="10525" width="4.44140625" style="245" customWidth="1"/>
    <col min="10526" max="10527" width="4.6640625" style="245" customWidth="1"/>
    <col min="10528" max="10528" width="4.44140625" style="245" customWidth="1"/>
    <col min="10529" max="10529" width="4.5546875" style="245" customWidth="1"/>
    <col min="10530" max="10530" width="4.5546875" style="245" bestFit="1" customWidth="1"/>
    <col min="10531" max="10531" width="4.109375" style="245" customWidth="1"/>
    <col min="10532" max="10533" width="4.5546875" style="245" customWidth="1"/>
    <col min="10534" max="10534" width="4.33203125" style="245" customWidth="1"/>
    <col min="10535" max="10536" width="4.6640625" style="245" customWidth="1"/>
    <col min="10537" max="10537" width="4.33203125" style="245" customWidth="1"/>
    <col min="10538" max="10538" width="4.5546875" style="245" customWidth="1"/>
    <col min="10539" max="10539" width="4.6640625" style="245" customWidth="1"/>
    <col min="10540" max="10540" width="4.33203125" style="245" customWidth="1"/>
    <col min="10541" max="10542" width="4.6640625" style="245" customWidth="1"/>
    <col min="10543" max="10543" width="4.5546875" style="245" customWidth="1"/>
    <col min="10544" max="10544" width="6.109375" style="245" customWidth="1"/>
    <col min="10545" max="10764" width="8.88671875" style="245"/>
    <col min="10765" max="10765" width="3.44140625" style="245" customWidth="1"/>
    <col min="10766" max="10766" width="37.6640625" style="245" customWidth="1"/>
    <col min="10767" max="10767" width="4.6640625" style="245" customWidth="1"/>
    <col min="10768" max="10768" width="5.109375" style="245" customWidth="1"/>
    <col min="10769" max="10769" width="4.5546875" style="245" customWidth="1"/>
    <col min="10770" max="10771" width="4.6640625" style="245" customWidth="1"/>
    <col min="10772" max="10772" width="4.33203125" style="245" customWidth="1"/>
    <col min="10773" max="10774" width="4.5546875" style="245" customWidth="1"/>
    <col min="10775" max="10775" width="4.44140625" style="245" customWidth="1"/>
    <col min="10776" max="10780" width="4.6640625" style="245" customWidth="1"/>
    <col min="10781" max="10781" width="4.44140625" style="245" customWidth="1"/>
    <col min="10782" max="10783" width="4.6640625" style="245" customWidth="1"/>
    <col min="10784" max="10784" width="4.44140625" style="245" customWidth="1"/>
    <col min="10785" max="10785" width="4.5546875" style="245" customWidth="1"/>
    <col min="10786" max="10786" width="4.5546875" style="245" bestFit="1" customWidth="1"/>
    <col min="10787" max="10787" width="4.109375" style="245" customWidth="1"/>
    <col min="10788" max="10789" width="4.5546875" style="245" customWidth="1"/>
    <col min="10790" max="10790" width="4.33203125" style="245" customWidth="1"/>
    <col min="10791" max="10792" width="4.6640625" style="245" customWidth="1"/>
    <col min="10793" max="10793" width="4.33203125" style="245" customWidth="1"/>
    <col min="10794" max="10794" width="4.5546875" style="245" customWidth="1"/>
    <col min="10795" max="10795" width="4.6640625" style="245" customWidth="1"/>
    <col min="10796" max="10796" width="4.33203125" style="245" customWidth="1"/>
    <col min="10797" max="10798" width="4.6640625" style="245" customWidth="1"/>
    <col min="10799" max="10799" width="4.5546875" style="245" customWidth="1"/>
    <col min="10800" max="10800" width="6.109375" style="245" customWidth="1"/>
    <col min="10801" max="11020" width="8.88671875" style="245"/>
    <col min="11021" max="11021" width="3.44140625" style="245" customWidth="1"/>
    <col min="11022" max="11022" width="37.6640625" style="245" customWidth="1"/>
    <col min="11023" max="11023" width="4.6640625" style="245" customWidth="1"/>
    <col min="11024" max="11024" width="5.109375" style="245" customWidth="1"/>
    <col min="11025" max="11025" width="4.5546875" style="245" customWidth="1"/>
    <col min="11026" max="11027" width="4.6640625" style="245" customWidth="1"/>
    <col min="11028" max="11028" width="4.33203125" style="245" customWidth="1"/>
    <col min="11029" max="11030" width="4.5546875" style="245" customWidth="1"/>
    <col min="11031" max="11031" width="4.44140625" style="245" customWidth="1"/>
    <col min="11032" max="11036" width="4.6640625" style="245" customWidth="1"/>
    <col min="11037" max="11037" width="4.44140625" style="245" customWidth="1"/>
    <col min="11038" max="11039" width="4.6640625" style="245" customWidth="1"/>
    <col min="11040" max="11040" width="4.44140625" style="245" customWidth="1"/>
    <col min="11041" max="11041" width="4.5546875" style="245" customWidth="1"/>
    <col min="11042" max="11042" width="4.5546875" style="245" bestFit="1" customWidth="1"/>
    <col min="11043" max="11043" width="4.109375" style="245" customWidth="1"/>
    <col min="11044" max="11045" width="4.5546875" style="245" customWidth="1"/>
    <col min="11046" max="11046" width="4.33203125" style="245" customWidth="1"/>
    <col min="11047" max="11048" width="4.6640625" style="245" customWidth="1"/>
    <col min="11049" max="11049" width="4.33203125" style="245" customWidth="1"/>
    <col min="11050" max="11050" width="4.5546875" style="245" customWidth="1"/>
    <col min="11051" max="11051" width="4.6640625" style="245" customWidth="1"/>
    <col min="11052" max="11052" width="4.33203125" style="245" customWidth="1"/>
    <col min="11053" max="11054" width="4.6640625" style="245" customWidth="1"/>
    <col min="11055" max="11055" width="4.5546875" style="245" customWidth="1"/>
    <col min="11056" max="11056" width="6.109375" style="245" customWidth="1"/>
    <col min="11057" max="11276" width="8.88671875" style="245"/>
    <col min="11277" max="11277" width="3.44140625" style="245" customWidth="1"/>
    <col min="11278" max="11278" width="37.6640625" style="245" customWidth="1"/>
    <col min="11279" max="11279" width="4.6640625" style="245" customWidth="1"/>
    <col min="11280" max="11280" width="5.109375" style="245" customWidth="1"/>
    <col min="11281" max="11281" width="4.5546875" style="245" customWidth="1"/>
    <col min="11282" max="11283" width="4.6640625" style="245" customWidth="1"/>
    <col min="11284" max="11284" width="4.33203125" style="245" customWidth="1"/>
    <col min="11285" max="11286" width="4.5546875" style="245" customWidth="1"/>
    <col min="11287" max="11287" width="4.44140625" style="245" customWidth="1"/>
    <col min="11288" max="11292" width="4.6640625" style="245" customWidth="1"/>
    <col min="11293" max="11293" width="4.44140625" style="245" customWidth="1"/>
    <col min="11294" max="11295" width="4.6640625" style="245" customWidth="1"/>
    <col min="11296" max="11296" width="4.44140625" style="245" customWidth="1"/>
    <col min="11297" max="11297" width="4.5546875" style="245" customWidth="1"/>
    <col min="11298" max="11298" width="4.5546875" style="245" bestFit="1" customWidth="1"/>
    <col min="11299" max="11299" width="4.109375" style="245" customWidth="1"/>
    <col min="11300" max="11301" width="4.5546875" style="245" customWidth="1"/>
    <col min="11302" max="11302" width="4.33203125" style="245" customWidth="1"/>
    <col min="11303" max="11304" width="4.6640625" style="245" customWidth="1"/>
    <col min="11305" max="11305" width="4.33203125" style="245" customWidth="1"/>
    <col min="11306" max="11306" width="4.5546875" style="245" customWidth="1"/>
    <col min="11307" max="11307" width="4.6640625" style="245" customWidth="1"/>
    <col min="11308" max="11308" width="4.33203125" style="245" customWidth="1"/>
    <col min="11309" max="11310" width="4.6640625" style="245" customWidth="1"/>
    <col min="11311" max="11311" width="4.5546875" style="245" customWidth="1"/>
    <col min="11312" max="11312" width="6.109375" style="245" customWidth="1"/>
    <col min="11313" max="11532" width="8.88671875" style="245"/>
    <col min="11533" max="11533" width="3.44140625" style="245" customWidth="1"/>
    <col min="11534" max="11534" width="37.6640625" style="245" customWidth="1"/>
    <col min="11535" max="11535" width="4.6640625" style="245" customWidth="1"/>
    <col min="11536" max="11536" width="5.109375" style="245" customWidth="1"/>
    <col min="11537" max="11537" width="4.5546875" style="245" customWidth="1"/>
    <col min="11538" max="11539" width="4.6640625" style="245" customWidth="1"/>
    <col min="11540" max="11540" width="4.33203125" style="245" customWidth="1"/>
    <col min="11541" max="11542" width="4.5546875" style="245" customWidth="1"/>
    <col min="11543" max="11543" width="4.44140625" style="245" customWidth="1"/>
    <col min="11544" max="11548" width="4.6640625" style="245" customWidth="1"/>
    <col min="11549" max="11549" width="4.44140625" style="245" customWidth="1"/>
    <col min="11550" max="11551" width="4.6640625" style="245" customWidth="1"/>
    <col min="11552" max="11552" width="4.44140625" style="245" customWidth="1"/>
    <col min="11553" max="11553" width="4.5546875" style="245" customWidth="1"/>
    <col min="11554" max="11554" width="4.5546875" style="245" bestFit="1" customWidth="1"/>
    <col min="11555" max="11555" width="4.109375" style="245" customWidth="1"/>
    <col min="11556" max="11557" width="4.5546875" style="245" customWidth="1"/>
    <col min="11558" max="11558" width="4.33203125" style="245" customWidth="1"/>
    <col min="11559" max="11560" width="4.6640625" style="245" customWidth="1"/>
    <col min="11561" max="11561" width="4.33203125" style="245" customWidth="1"/>
    <col min="11562" max="11562" width="4.5546875" style="245" customWidth="1"/>
    <col min="11563" max="11563" width="4.6640625" style="245" customWidth="1"/>
    <col min="11564" max="11564" width="4.33203125" style="245" customWidth="1"/>
    <col min="11565" max="11566" width="4.6640625" style="245" customWidth="1"/>
    <col min="11567" max="11567" width="4.5546875" style="245" customWidth="1"/>
    <col min="11568" max="11568" width="6.109375" style="245" customWidth="1"/>
    <col min="11569" max="11788" width="8.88671875" style="245"/>
    <col min="11789" max="11789" width="3.44140625" style="245" customWidth="1"/>
    <col min="11790" max="11790" width="37.6640625" style="245" customWidth="1"/>
    <col min="11791" max="11791" width="4.6640625" style="245" customWidth="1"/>
    <col min="11792" max="11792" width="5.109375" style="245" customWidth="1"/>
    <col min="11793" max="11793" width="4.5546875" style="245" customWidth="1"/>
    <col min="11794" max="11795" width="4.6640625" style="245" customWidth="1"/>
    <col min="11796" max="11796" width="4.33203125" style="245" customWidth="1"/>
    <col min="11797" max="11798" width="4.5546875" style="245" customWidth="1"/>
    <col min="11799" max="11799" width="4.44140625" style="245" customWidth="1"/>
    <col min="11800" max="11804" width="4.6640625" style="245" customWidth="1"/>
    <col min="11805" max="11805" width="4.44140625" style="245" customWidth="1"/>
    <col min="11806" max="11807" width="4.6640625" style="245" customWidth="1"/>
    <col min="11808" max="11808" width="4.44140625" style="245" customWidth="1"/>
    <col min="11809" max="11809" width="4.5546875" style="245" customWidth="1"/>
    <col min="11810" max="11810" width="4.5546875" style="245" bestFit="1" customWidth="1"/>
    <col min="11811" max="11811" width="4.109375" style="245" customWidth="1"/>
    <col min="11812" max="11813" width="4.5546875" style="245" customWidth="1"/>
    <col min="11814" max="11814" width="4.33203125" style="245" customWidth="1"/>
    <col min="11815" max="11816" width="4.6640625" style="245" customWidth="1"/>
    <col min="11817" max="11817" width="4.33203125" style="245" customWidth="1"/>
    <col min="11818" max="11818" width="4.5546875" style="245" customWidth="1"/>
    <col min="11819" max="11819" width="4.6640625" style="245" customWidth="1"/>
    <col min="11820" max="11820" width="4.33203125" style="245" customWidth="1"/>
    <col min="11821" max="11822" width="4.6640625" style="245" customWidth="1"/>
    <col min="11823" max="11823" width="4.5546875" style="245" customWidth="1"/>
    <col min="11824" max="11824" width="6.109375" style="245" customWidth="1"/>
    <col min="11825" max="12044" width="8.88671875" style="245"/>
    <col min="12045" max="12045" width="3.44140625" style="245" customWidth="1"/>
    <col min="12046" max="12046" width="37.6640625" style="245" customWidth="1"/>
    <col min="12047" max="12047" width="4.6640625" style="245" customWidth="1"/>
    <col min="12048" max="12048" width="5.109375" style="245" customWidth="1"/>
    <col min="12049" max="12049" width="4.5546875" style="245" customWidth="1"/>
    <col min="12050" max="12051" width="4.6640625" style="245" customWidth="1"/>
    <col min="12052" max="12052" width="4.33203125" style="245" customWidth="1"/>
    <col min="12053" max="12054" width="4.5546875" style="245" customWidth="1"/>
    <col min="12055" max="12055" width="4.44140625" style="245" customWidth="1"/>
    <col min="12056" max="12060" width="4.6640625" style="245" customWidth="1"/>
    <col min="12061" max="12061" width="4.44140625" style="245" customWidth="1"/>
    <col min="12062" max="12063" width="4.6640625" style="245" customWidth="1"/>
    <col min="12064" max="12064" width="4.44140625" style="245" customWidth="1"/>
    <col min="12065" max="12065" width="4.5546875" style="245" customWidth="1"/>
    <col min="12066" max="12066" width="4.5546875" style="245" bestFit="1" customWidth="1"/>
    <col min="12067" max="12067" width="4.109375" style="245" customWidth="1"/>
    <col min="12068" max="12069" width="4.5546875" style="245" customWidth="1"/>
    <col min="12070" max="12070" width="4.33203125" style="245" customWidth="1"/>
    <col min="12071" max="12072" width="4.6640625" style="245" customWidth="1"/>
    <col min="12073" max="12073" width="4.33203125" style="245" customWidth="1"/>
    <col min="12074" max="12074" width="4.5546875" style="245" customWidth="1"/>
    <col min="12075" max="12075" width="4.6640625" style="245" customWidth="1"/>
    <col min="12076" max="12076" width="4.33203125" style="245" customWidth="1"/>
    <col min="12077" max="12078" width="4.6640625" style="245" customWidth="1"/>
    <col min="12079" max="12079" width="4.5546875" style="245" customWidth="1"/>
    <col min="12080" max="12080" width="6.109375" style="245" customWidth="1"/>
    <col min="12081" max="12300" width="8.88671875" style="245"/>
    <col min="12301" max="12301" width="3.44140625" style="245" customWidth="1"/>
    <col min="12302" max="12302" width="37.6640625" style="245" customWidth="1"/>
    <col min="12303" max="12303" width="4.6640625" style="245" customWidth="1"/>
    <col min="12304" max="12304" width="5.109375" style="245" customWidth="1"/>
    <col min="12305" max="12305" width="4.5546875" style="245" customWidth="1"/>
    <col min="12306" max="12307" width="4.6640625" style="245" customWidth="1"/>
    <col min="12308" max="12308" width="4.33203125" style="245" customWidth="1"/>
    <col min="12309" max="12310" width="4.5546875" style="245" customWidth="1"/>
    <col min="12311" max="12311" width="4.44140625" style="245" customWidth="1"/>
    <col min="12312" max="12316" width="4.6640625" style="245" customWidth="1"/>
    <col min="12317" max="12317" width="4.44140625" style="245" customWidth="1"/>
    <col min="12318" max="12319" width="4.6640625" style="245" customWidth="1"/>
    <col min="12320" max="12320" width="4.44140625" style="245" customWidth="1"/>
    <col min="12321" max="12321" width="4.5546875" style="245" customWidth="1"/>
    <col min="12322" max="12322" width="4.5546875" style="245" bestFit="1" customWidth="1"/>
    <col min="12323" max="12323" width="4.109375" style="245" customWidth="1"/>
    <col min="12324" max="12325" width="4.5546875" style="245" customWidth="1"/>
    <col min="12326" max="12326" width="4.33203125" style="245" customWidth="1"/>
    <col min="12327" max="12328" width="4.6640625" style="245" customWidth="1"/>
    <col min="12329" max="12329" width="4.33203125" style="245" customWidth="1"/>
    <col min="12330" max="12330" width="4.5546875" style="245" customWidth="1"/>
    <col min="12331" max="12331" width="4.6640625" style="245" customWidth="1"/>
    <col min="12332" max="12332" width="4.33203125" style="245" customWidth="1"/>
    <col min="12333" max="12334" width="4.6640625" style="245" customWidth="1"/>
    <col min="12335" max="12335" width="4.5546875" style="245" customWidth="1"/>
    <col min="12336" max="12336" width="6.109375" style="245" customWidth="1"/>
    <col min="12337" max="12556" width="8.88671875" style="245"/>
    <col min="12557" max="12557" width="3.44140625" style="245" customWidth="1"/>
    <col min="12558" max="12558" width="37.6640625" style="245" customWidth="1"/>
    <col min="12559" max="12559" width="4.6640625" style="245" customWidth="1"/>
    <col min="12560" max="12560" width="5.109375" style="245" customWidth="1"/>
    <col min="12561" max="12561" width="4.5546875" style="245" customWidth="1"/>
    <col min="12562" max="12563" width="4.6640625" style="245" customWidth="1"/>
    <col min="12564" max="12564" width="4.33203125" style="245" customWidth="1"/>
    <col min="12565" max="12566" width="4.5546875" style="245" customWidth="1"/>
    <col min="12567" max="12567" width="4.44140625" style="245" customWidth="1"/>
    <col min="12568" max="12572" width="4.6640625" style="245" customWidth="1"/>
    <col min="12573" max="12573" width="4.44140625" style="245" customWidth="1"/>
    <col min="12574" max="12575" width="4.6640625" style="245" customWidth="1"/>
    <col min="12576" max="12576" width="4.44140625" style="245" customWidth="1"/>
    <col min="12577" max="12577" width="4.5546875" style="245" customWidth="1"/>
    <col min="12578" max="12578" width="4.5546875" style="245" bestFit="1" customWidth="1"/>
    <col min="12579" max="12579" width="4.109375" style="245" customWidth="1"/>
    <col min="12580" max="12581" width="4.5546875" style="245" customWidth="1"/>
    <col min="12582" max="12582" width="4.33203125" style="245" customWidth="1"/>
    <col min="12583" max="12584" width="4.6640625" style="245" customWidth="1"/>
    <col min="12585" max="12585" width="4.33203125" style="245" customWidth="1"/>
    <col min="12586" max="12586" width="4.5546875" style="245" customWidth="1"/>
    <col min="12587" max="12587" width="4.6640625" style="245" customWidth="1"/>
    <col min="12588" max="12588" width="4.33203125" style="245" customWidth="1"/>
    <col min="12589" max="12590" width="4.6640625" style="245" customWidth="1"/>
    <col min="12591" max="12591" width="4.5546875" style="245" customWidth="1"/>
    <col min="12592" max="12592" width="6.109375" style="245" customWidth="1"/>
    <col min="12593" max="12812" width="8.88671875" style="245"/>
    <col min="12813" max="12813" width="3.44140625" style="245" customWidth="1"/>
    <col min="12814" max="12814" width="37.6640625" style="245" customWidth="1"/>
    <col min="12815" max="12815" width="4.6640625" style="245" customWidth="1"/>
    <col min="12816" max="12816" width="5.109375" style="245" customWidth="1"/>
    <col min="12817" max="12817" width="4.5546875" style="245" customWidth="1"/>
    <col min="12818" max="12819" width="4.6640625" style="245" customWidth="1"/>
    <col min="12820" max="12820" width="4.33203125" style="245" customWidth="1"/>
    <col min="12821" max="12822" width="4.5546875" style="245" customWidth="1"/>
    <col min="12823" max="12823" width="4.44140625" style="245" customWidth="1"/>
    <col min="12824" max="12828" width="4.6640625" style="245" customWidth="1"/>
    <col min="12829" max="12829" width="4.44140625" style="245" customWidth="1"/>
    <col min="12830" max="12831" width="4.6640625" style="245" customWidth="1"/>
    <col min="12832" max="12832" width="4.44140625" style="245" customWidth="1"/>
    <col min="12833" max="12833" width="4.5546875" style="245" customWidth="1"/>
    <col min="12834" max="12834" width="4.5546875" style="245" bestFit="1" customWidth="1"/>
    <col min="12835" max="12835" width="4.109375" style="245" customWidth="1"/>
    <col min="12836" max="12837" width="4.5546875" style="245" customWidth="1"/>
    <col min="12838" max="12838" width="4.33203125" style="245" customWidth="1"/>
    <col min="12839" max="12840" width="4.6640625" style="245" customWidth="1"/>
    <col min="12841" max="12841" width="4.33203125" style="245" customWidth="1"/>
    <col min="12842" max="12842" width="4.5546875" style="245" customWidth="1"/>
    <col min="12843" max="12843" width="4.6640625" style="245" customWidth="1"/>
    <col min="12844" max="12844" width="4.33203125" style="245" customWidth="1"/>
    <col min="12845" max="12846" width="4.6640625" style="245" customWidth="1"/>
    <col min="12847" max="12847" width="4.5546875" style="245" customWidth="1"/>
    <col min="12848" max="12848" width="6.109375" style="245" customWidth="1"/>
    <col min="12849" max="13068" width="8.88671875" style="245"/>
    <col min="13069" max="13069" width="3.44140625" style="245" customWidth="1"/>
    <col min="13070" max="13070" width="37.6640625" style="245" customWidth="1"/>
    <col min="13071" max="13071" width="4.6640625" style="245" customWidth="1"/>
    <col min="13072" max="13072" width="5.109375" style="245" customWidth="1"/>
    <col min="13073" max="13073" width="4.5546875" style="245" customWidth="1"/>
    <col min="13074" max="13075" width="4.6640625" style="245" customWidth="1"/>
    <col min="13076" max="13076" width="4.33203125" style="245" customWidth="1"/>
    <col min="13077" max="13078" width="4.5546875" style="245" customWidth="1"/>
    <col min="13079" max="13079" width="4.44140625" style="245" customWidth="1"/>
    <col min="13080" max="13084" width="4.6640625" style="245" customWidth="1"/>
    <col min="13085" max="13085" width="4.44140625" style="245" customWidth="1"/>
    <col min="13086" max="13087" width="4.6640625" style="245" customWidth="1"/>
    <col min="13088" max="13088" width="4.44140625" style="245" customWidth="1"/>
    <col min="13089" max="13089" width="4.5546875" style="245" customWidth="1"/>
    <col min="13090" max="13090" width="4.5546875" style="245" bestFit="1" customWidth="1"/>
    <col min="13091" max="13091" width="4.109375" style="245" customWidth="1"/>
    <col min="13092" max="13093" width="4.5546875" style="245" customWidth="1"/>
    <col min="13094" max="13094" width="4.33203125" style="245" customWidth="1"/>
    <col min="13095" max="13096" width="4.6640625" style="245" customWidth="1"/>
    <col min="13097" max="13097" width="4.33203125" style="245" customWidth="1"/>
    <col min="13098" max="13098" width="4.5546875" style="245" customWidth="1"/>
    <col min="13099" max="13099" width="4.6640625" style="245" customWidth="1"/>
    <col min="13100" max="13100" width="4.33203125" style="245" customWidth="1"/>
    <col min="13101" max="13102" width="4.6640625" style="245" customWidth="1"/>
    <col min="13103" max="13103" width="4.5546875" style="245" customWidth="1"/>
    <col min="13104" max="13104" width="6.109375" style="245" customWidth="1"/>
    <col min="13105" max="13324" width="8.88671875" style="245"/>
    <col min="13325" max="13325" width="3.44140625" style="245" customWidth="1"/>
    <col min="13326" max="13326" width="37.6640625" style="245" customWidth="1"/>
    <col min="13327" max="13327" width="4.6640625" style="245" customWidth="1"/>
    <col min="13328" max="13328" width="5.109375" style="245" customWidth="1"/>
    <col min="13329" max="13329" width="4.5546875" style="245" customWidth="1"/>
    <col min="13330" max="13331" width="4.6640625" style="245" customWidth="1"/>
    <col min="13332" max="13332" width="4.33203125" style="245" customWidth="1"/>
    <col min="13333" max="13334" width="4.5546875" style="245" customWidth="1"/>
    <col min="13335" max="13335" width="4.44140625" style="245" customWidth="1"/>
    <col min="13336" max="13340" width="4.6640625" style="245" customWidth="1"/>
    <col min="13341" max="13341" width="4.44140625" style="245" customWidth="1"/>
    <col min="13342" max="13343" width="4.6640625" style="245" customWidth="1"/>
    <col min="13344" max="13344" width="4.44140625" style="245" customWidth="1"/>
    <col min="13345" max="13345" width="4.5546875" style="245" customWidth="1"/>
    <col min="13346" max="13346" width="4.5546875" style="245" bestFit="1" customWidth="1"/>
    <col min="13347" max="13347" width="4.109375" style="245" customWidth="1"/>
    <col min="13348" max="13349" width="4.5546875" style="245" customWidth="1"/>
    <col min="13350" max="13350" width="4.33203125" style="245" customWidth="1"/>
    <col min="13351" max="13352" width="4.6640625" style="245" customWidth="1"/>
    <col min="13353" max="13353" width="4.33203125" style="245" customWidth="1"/>
    <col min="13354" max="13354" width="4.5546875" style="245" customWidth="1"/>
    <col min="13355" max="13355" width="4.6640625" style="245" customWidth="1"/>
    <col min="13356" max="13356" width="4.33203125" style="245" customWidth="1"/>
    <col min="13357" max="13358" width="4.6640625" style="245" customWidth="1"/>
    <col min="13359" max="13359" width="4.5546875" style="245" customWidth="1"/>
    <col min="13360" max="13360" width="6.109375" style="245" customWidth="1"/>
    <col min="13361" max="13580" width="8.88671875" style="245"/>
    <col min="13581" max="13581" width="3.44140625" style="245" customWidth="1"/>
    <col min="13582" max="13582" width="37.6640625" style="245" customWidth="1"/>
    <col min="13583" max="13583" width="4.6640625" style="245" customWidth="1"/>
    <col min="13584" max="13584" width="5.109375" style="245" customWidth="1"/>
    <col min="13585" max="13585" width="4.5546875" style="245" customWidth="1"/>
    <col min="13586" max="13587" width="4.6640625" style="245" customWidth="1"/>
    <col min="13588" max="13588" width="4.33203125" style="245" customWidth="1"/>
    <col min="13589" max="13590" width="4.5546875" style="245" customWidth="1"/>
    <col min="13591" max="13591" width="4.44140625" style="245" customWidth="1"/>
    <col min="13592" max="13596" width="4.6640625" style="245" customWidth="1"/>
    <col min="13597" max="13597" width="4.44140625" style="245" customWidth="1"/>
    <col min="13598" max="13599" width="4.6640625" style="245" customWidth="1"/>
    <col min="13600" max="13600" width="4.44140625" style="245" customWidth="1"/>
    <col min="13601" max="13601" width="4.5546875" style="245" customWidth="1"/>
    <col min="13602" max="13602" width="4.5546875" style="245" bestFit="1" customWidth="1"/>
    <col min="13603" max="13603" width="4.109375" style="245" customWidth="1"/>
    <col min="13604" max="13605" width="4.5546875" style="245" customWidth="1"/>
    <col min="13606" max="13606" width="4.33203125" style="245" customWidth="1"/>
    <col min="13607" max="13608" width="4.6640625" style="245" customWidth="1"/>
    <col min="13609" max="13609" width="4.33203125" style="245" customWidth="1"/>
    <col min="13610" max="13610" width="4.5546875" style="245" customWidth="1"/>
    <col min="13611" max="13611" width="4.6640625" style="245" customWidth="1"/>
    <col min="13612" max="13612" width="4.33203125" style="245" customWidth="1"/>
    <col min="13613" max="13614" width="4.6640625" style="245" customWidth="1"/>
    <col min="13615" max="13615" width="4.5546875" style="245" customWidth="1"/>
    <col min="13616" max="13616" width="6.109375" style="245" customWidth="1"/>
    <col min="13617" max="13836" width="8.88671875" style="245"/>
    <col min="13837" max="13837" width="3.44140625" style="245" customWidth="1"/>
    <col min="13838" max="13838" width="37.6640625" style="245" customWidth="1"/>
    <col min="13839" max="13839" width="4.6640625" style="245" customWidth="1"/>
    <col min="13840" max="13840" width="5.109375" style="245" customWidth="1"/>
    <col min="13841" max="13841" width="4.5546875" style="245" customWidth="1"/>
    <col min="13842" max="13843" width="4.6640625" style="245" customWidth="1"/>
    <col min="13844" max="13844" width="4.33203125" style="245" customWidth="1"/>
    <col min="13845" max="13846" width="4.5546875" style="245" customWidth="1"/>
    <col min="13847" max="13847" width="4.44140625" style="245" customWidth="1"/>
    <col min="13848" max="13852" width="4.6640625" style="245" customWidth="1"/>
    <col min="13853" max="13853" width="4.44140625" style="245" customWidth="1"/>
    <col min="13854" max="13855" width="4.6640625" style="245" customWidth="1"/>
    <col min="13856" max="13856" width="4.44140625" style="245" customWidth="1"/>
    <col min="13857" max="13857" width="4.5546875" style="245" customWidth="1"/>
    <col min="13858" max="13858" width="4.5546875" style="245" bestFit="1" customWidth="1"/>
    <col min="13859" max="13859" width="4.109375" style="245" customWidth="1"/>
    <col min="13860" max="13861" width="4.5546875" style="245" customWidth="1"/>
    <col min="13862" max="13862" width="4.33203125" style="245" customWidth="1"/>
    <col min="13863" max="13864" width="4.6640625" style="245" customWidth="1"/>
    <col min="13865" max="13865" width="4.33203125" style="245" customWidth="1"/>
    <col min="13866" max="13866" width="4.5546875" style="245" customWidth="1"/>
    <col min="13867" max="13867" width="4.6640625" style="245" customWidth="1"/>
    <col min="13868" max="13868" width="4.33203125" style="245" customWidth="1"/>
    <col min="13869" max="13870" width="4.6640625" style="245" customWidth="1"/>
    <col min="13871" max="13871" width="4.5546875" style="245" customWidth="1"/>
    <col min="13872" max="13872" width="6.109375" style="245" customWidth="1"/>
    <col min="13873" max="14092" width="8.88671875" style="245"/>
    <col min="14093" max="14093" width="3.44140625" style="245" customWidth="1"/>
    <col min="14094" max="14094" width="37.6640625" style="245" customWidth="1"/>
    <col min="14095" max="14095" width="4.6640625" style="245" customWidth="1"/>
    <col min="14096" max="14096" width="5.109375" style="245" customWidth="1"/>
    <col min="14097" max="14097" width="4.5546875" style="245" customWidth="1"/>
    <col min="14098" max="14099" width="4.6640625" style="245" customWidth="1"/>
    <col min="14100" max="14100" width="4.33203125" style="245" customWidth="1"/>
    <col min="14101" max="14102" width="4.5546875" style="245" customWidth="1"/>
    <col min="14103" max="14103" width="4.44140625" style="245" customWidth="1"/>
    <col min="14104" max="14108" width="4.6640625" style="245" customWidth="1"/>
    <col min="14109" max="14109" width="4.44140625" style="245" customWidth="1"/>
    <col min="14110" max="14111" width="4.6640625" style="245" customWidth="1"/>
    <col min="14112" max="14112" width="4.44140625" style="245" customWidth="1"/>
    <col min="14113" max="14113" width="4.5546875" style="245" customWidth="1"/>
    <col min="14114" max="14114" width="4.5546875" style="245" bestFit="1" customWidth="1"/>
    <col min="14115" max="14115" width="4.109375" style="245" customWidth="1"/>
    <col min="14116" max="14117" width="4.5546875" style="245" customWidth="1"/>
    <col min="14118" max="14118" width="4.33203125" style="245" customWidth="1"/>
    <col min="14119" max="14120" width="4.6640625" style="245" customWidth="1"/>
    <col min="14121" max="14121" width="4.33203125" style="245" customWidth="1"/>
    <col min="14122" max="14122" width="4.5546875" style="245" customWidth="1"/>
    <col min="14123" max="14123" width="4.6640625" style="245" customWidth="1"/>
    <col min="14124" max="14124" width="4.33203125" style="245" customWidth="1"/>
    <col min="14125" max="14126" width="4.6640625" style="245" customWidth="1"/>
    <col min="14127" max="14127" width="4.5546875" style="245" customWidth="1"/>
    <col min="14128" max="14128" width="6.109375" style="245" customWidth="1"/>
    <col min="14129" max="14348" width="8.88671875" style="245"/>
    <col min="14349" max="14349" width="3.44140625" style="245" customWidth="1"/>
    <col min="14350" max="14350" width="37.6640625" style="245" customWidth="1"/>
    <col min="14351" max="14351" width="4.6640625" style="245" customWidth="1"/>
    <col min="14352" max="14352" width="5.109375" style="245" customWidth="1"/>
    <col min="14353" max="14353" width="4.5546875" style="245" customWidth="1"/>
    <col min="14354" max="14355" width="4.6640625" style="245" customWidth="1"/>
    <col min="14356" max="14356" width="4.33203125" style="245" customWidth="1"/>
    <col min="14357" max="14358" width="4.5546875" style="245" customWidth="1"/>
    <col min="14359" max="14359" width="4.44140625" style="245" customWidth="1"/>
    <col min="14360" max="14364" width="4.6640625" style="245" customWidth="1"/>
    <col min="14365" max="14365" width="4.44140625" style="245" customWidth="1"/>
    <col min="14366" max="14367" width="4.6640625" style="245" customWidth="1"/>
    <col min="14368" max="14368" width="4.44140625" style="245" customWidth="1"/>
    <col min="14369" max="14369" width="4.5546875" style="245" customWidth="1"/>
    <col min="14370" max="14370" width="4.5546875" style="245" bestFit="1" customWidth="1"/>
    <col min="14371" max="14371" width="4.109375" style="245" customWidth="1"/>
    <col min="14372" max="14373" width="4.5546875" style="245" customWidth="1"/>
    <col min="14374" max="14374" width="4.33203125" style="245" customWidth="1"/>
    <col min="14375" max="14376" width="4.6640625" style="245" customWidth="1"/>
    <col min="14377" max="14377" width="4.33203125" style="245" customWidth="1"/>
    <col min="14378" max="14378" width="4.5546875" style="245" customWidth="1"/>
    <col min="14379" max="14379" width="4.6640625" style="245" customWidth="1"/>
    <col min="14380" max="14380" width="4.33203125" style="245" customWidth="1"/>
    <col min="14381" max="14382" width="4.6640625" style="245" customWidth="1"/>
    <col min="14383" max="14383" width="4.5546875" style="245" customWidth="1"/>
    <col min="14384" max="14384" width="6.109375" style="245" customWidth="1"/>
    <col min="14385" max="14604" width="8.88671875" style="245"/>
    <col min="14605" max="14605" width="3.44140625" style="245" customWidth="1"/>
    <col min="14606" max="14606" width="37.6640625" style="245" customWidth="1"/>
    <col min="14607" max="14607" width="4.6640625" style="245" customWidth="1"/>
    <col min="14608" max="14608" width="5.109375" style="245" customWidth="1"/>
    <col min="14609" max="14609" width="4.5546875" style="245" customWidth="1"/>
    <col min="14610" max="14611" width="4.6640625" style="245" customWidth="1"/>
    <col min="14612" max="14612" width="4.33203125" style="245" customWidth="1"/>
    <col min="14613" max="14614" width="4.5546875" style="245" customWidth="1"/>
    <col min="14615" max="14615" width="4.44140625" style="245" customWidth="1"/>
    <col min="14616" max="14620" width="4.6640625" style="245" customWidth="1"/>
    <col min="14621" max="14621" width="4.44140625" style="245" customWidth="1"/>
    <col min="14622" max="14623" width="4.6640625" style="245" customWidth="1"/>
    <col min="14624" max="14624" width="4.44140625" style="245" customWidth="1"/>
    <col min="14625" max="14625" width="4.5546875" style="245" customWidth="1"/>
    <col min="14626" max="14626" width="4.5546875" style="245" bestFit="1" customWidth="1"/>
    <col min="14627" max="14627" width="4.109375" style="245" customWidth="1"/>
    <col min="14628" max="14629" width="4.5546875" style="245" customWidth="1"/>
    <col min="14630" max="14630" width="4.33203125" style="245" customWidth="1"/>
    <col min="14631" max="14632" width="4.6640625" style="245" customWidth="1"/>
    <col min="14633" max="14633" width="4.33203125" style="245" customWidth="1"/>
    <col min="14634" max="14634" width="4.5546875" style="245" customWidth="1"/>
    <col min="14635" max="14635" width="4.6640625" style="245" customWidth="1"/>
    <col min="14636" max="14636" width="4.33203125" style="245" customWidth="1"/>
    <col min="14637" max="14638" width="4.6640625" style="245" customWidth="1"/>
    <col min="14639" max="14639" width="4.5546875" style="245" customWidth="1"/>
    <col min="14640" max="14640" width="6.109375" style="245" customWidth="1"/>
    <col min="14641" max="14860" width="8.88671875" style="245"/>
    <col min="14861" max="14861" width="3.44140625" style="245" customWidth="1"/>
    <col min="14862" max="14862" width="37.6640625" style="245" customWidth="1"/>
    <col min="14863" max="14863" width="4.6640625" style="245" customWidth="1"/>
    <col min="14864" max="14864" width="5.109375" style="245" customWidth="1"/>
    <col min="14865" max="14865" width="4.5546875" style="245" customWidth="1"/>
    <col min="14866" max="14867" width="4.6640625" style="245" customWidth="1"/>
    <col min="14868" max="14868" width="4.33203125" style="245" customWidth="1"/>
    <col min="14869" max="14870" width="4.5546875" style="245" customWidth="1"/>
    <col min="14871" max="14871" width="4.44140625" style="245" customWidth="1"/>
    <col min="14872" max="14876" width="4.6640625" style="245" customWidth="1"/>
    <col min="14877" max="14877" width="4.44140625" style="245" customWidth="1"/>
    <col min="14878" max="14879" width="4.6640625" style="245" customWidth="1"/>
    <col min="14880" max="14880" width="4.44140625" style="245" customWidth="1"/>
    <col min="14881" max="14881" width="4.5546875" style="245" customWidth="1"/>
    <col min="14882" max="14882" width="4.5546875" style="245" bestFit="1" customWidth="1"/>
    <col min="14883" max="14883" width="4.109375" style="245" customWidth="1"/>
    <col min="14884" max="14885" width="4.5546875" style="245" customWidth="1"/>
    <col min="14886" max="14886" width="4.33203125" style="245" customWidth="1"/>
    <col min="14887" max="14888" width="4.6640625" style="245" customWidth="1"/>
    <col min="14889" max="14889" width="4.33203125" style="245" customWidth="1"/>
    <col min="14890" max="14890" width="4.5546875" style="245" customWidth="1"/>
    <col min="14891" max="14891" width="4.6640625" style="245" customWidth="1"/>
    <col min="14892" max="14892" width="4.33203125" style="245" customWidth="1"/>
    <col min="14893" max="14894" width="4.6640625" style="245" customWidth="1"/>
    <col min="14895" max="14895" width="4.5546875" style="245" customWidth="1"/>
    <col min="14896" max="14896" width="6.109375" style="245" customWidth="1"/>
    <col min="14897" max="15116" width="8.88671875" style="245"/>
    <col min="15117" max="15117" width="3.44140625" style="245" customWidth="1"/>
    <col min="15118" max="15118" width="37.6640625" style="245" customWidth="1"/>
    <col min="15119" max="15119" width="4.6640625" style="245" customWidth="1"/>
    <col min="15120" max="15120" width="5.109375" style="245" customWidth="1"/>
    <col min="15121" max="15121" width="4.5546875" style="245" customWidth="1"/>
    <col min="15122" max="15123" width="4.6640625" style="245" customWidth="1"/>
    <col min="15124" max="15124" width="4.33203125" style="245" customWidth="1"/>
    <col min="15125" max="15126" width="4.5546875" style="245" customWidth="1"/>
    <col min="15127" max="15127" width="4.44140625" style="245" customWidth="1"/>
    <col min="15128" max="15132" width="4.6640625" style="245" customWidth="1"/>
    <col min="15133" max="15133" width="4.44140625" style="245" customWidth="1"/>
    <col min="15134" max="15135" width="4.6640625" style="245" customWidth="1"/>
    <col min="15136" max="15136" width="4.44140625" style="245" customWidth="1"/>
    <col min="15137" max="15137" width="4.5546875" style="245" customWidth="1"/>
    <col min="15138" max="15138" width="4.5546875" style="245" bestFit="1" customWidth="1"/>
    <col min="15139" max="15139" width="4.109375" style="245" customWidth="1"/>
    <col min="15140" max="15141" width="4.5546875" style="245" customWidth="1"/>
    <col min="15142" max="15142" width="4.33203125" style="245" customWidth="1"/>
    <col min="15143" max="15144" width="4.6640625" style="245" customWidth="1"/>
    <col min="15145" max="15145" width="4.33203125" style="245" customWidth="1"/>
    <col min="15146" max="15146" width="4.5546875" style="245" customWidth="1"/>
    <col min="15147" max="15147" width="4.6640625" style="245" customWidth="1"/>
    <col min="15148" max="15148" width="4.33203125" style="245" customWidth="1"/>
    <col min="15149" max="15150" width="4.6640625" style="245" customWidth="1"/>
    <col min="15151" max="15151" width="4.5546875" style="245" customWidth="1"/>
    <col min="15152" max="15152" width="6.109375" style="245" customWidth="1"/>
    <col min="15153" max="15372" width="8.88671875" style="245"/>
    <col min="15373" max="15373" width="3.44140625" style="245" customWidth="1"/>
    <col min="15374" max="15374" width="37.6640625" style="245" customWidth="1"/>
    <col min="15375" max="15375" width="4.6640625" style="245" customWidth="1"/>
    <col min="15376" max="15376" width="5.109375" style="245" customWidth="1"/>
    <col min="15377" max="15377" width="4.5546875" style="245" customWidth="1"/>
    <col min="15378" max="15379" width="4.6640625" style="245" customWidth="1"/>
    <col min="15380" max="15380" width="4.33203125" style="245" customWidth="1"/>
    <col min="15381" max="15382" width="4.5546875" style="245" customWidth="1"/>
    <col min="15383" max="15383" width="4.44140625" style="245" customWidth="1"/>
    <col min="15384" max="15388" width="4.6640625" style="245" customWidth="1"/>
    <col min="15389" max="15389" width="4.44140625" style="245" customWidth="1"/>
    <col min="15390" max="15391" width="4.6640625" style="245" customWidth="1"/>
    <col min="15392" max="15392" width="4.44140625" style="245" customWidth="1"/>
    <col min="15393" max="15393" width="4.5546875" style="245" customWidth="1"/>
    <col min="15394" max="15394" width="4.5546875" style="245" bestFit="1" customWidth="1"/>
    <col min="15395" max="15395" width="4.109375" style="245" customWidth="1"/>
    <col min="15396" max="15397" width="4.5546875" style="245" customWidth="1"/>
    <col min="15398" max="15398" width="4.33203125" style="245" customWidth="1"/>
    <col min="15399" max="15400" width="4.6640625" style="245" customWidth="1"/>
    <col min="15401" max="15401" width="4.33203125" style="245" customWidth="1"/>
    <col min="15402" max="15402" width="4.5546875" style="245" customWidth="1"/>
    <col min="15403" max="15403" width="4.6640625" style="245" customWidth="1"/>
    <col min="15404" max="15404" width="4.33203125" style="245" customWidth="1"/>
    <col min="15405" max="15406" width="4.6640625" style="245" customWidth="1"/>
    <col min="15407" max="15407" width="4.5546875" style="245" customWidth="1"/>
    <col min="15408" max="15408" width="6.109375" style="245" customWidth="1"/>
    <col min="15409" max="15628" width="8.88671875" style="245"/>
    <col min="15629" max="15629" width="3.44140625" style="245" customWidth="1"/>
    <col min="15630" max="15630" width="37.6640625" style="245" customWidth="1"/>
    <col min="15631" max="15631" width="4.6640625" style="245" customWidth="1"/>
    <col min="15632" max="15632" width="5.109375" style="245" customWidth="1"/>
    <col min="15633" max="15633" width="4.5546875" style="245" customWidth="1"/>
    <col min="15634" max="15635" width="4.6640625" style="245" customWidth="1"/>
    <col min="15636" max="15636" width="4.33203125" style="245" customWidth="1"/>
    <col min="15637" max="15638" width="4.5546875" style="245" customWidth="1"/>
    <col min="15639" max="15639" width="4.44140625" style="245" customWidth="1"/>
    <col min="15640" max="15644" width="4.6640625" style="245" customWidth="1"/>
    <col min="15645" max="15645" width="4.44140625" style="245" customWidth="1"/>
    <col min="15646" max="15647" width="4.6640625" style="245" customWidth="1"/>
    <col min="15648" max="15648" width="4.44140625" style="245" customWidth="1"/>
    <col min="15649" max="15649" width="4.5546875" style="245" customWidth="1"/>
    <col min="15650" max="15650" width="4.5546875" style="245" bestFit="1" customWidth="1"/>
    <col min="15651" max="15651" width="4.109375" style="245" customWidth="1"/>
    <col min="15652" max="15653" width="4.5546875" style="245" customWidth="1"/>
    <col min="15654" max="15654" width="4.33203125" style="245" customWidth="1"/>
    <col min="15655" max="15656" width="4.6640625" style="245" customWidth="1"/>
    <col min="15657" max="15657" width="4.33203125" style="245" customWidth="1"/>
    <col min="15658" max="15658" width="4.5546875" style="245" customWidth="1"/>
    <col min="15659" max="15659" width="4.6640625" style="245" customWidth="1"/>
    <col min="15660" max="15660" width="4.33203125" style="245" customWidth="1"/>
    <col min="15661" max="15662" width="4.6640625" style="245" customWidth="1"/>
    <col min="15663" max="15663" width="4.5546875" style="245" customWidth="1"/>
    <col min="15664" max="15664" width="6.109375" style="245" customWidth="1"/>
    <col min="15665" max="15884" width="8.88671875" style="245"/>
    <col min="15885" max="15885" width="3.44140625" style="245" customWidth="1"/>
    <col min="15886" max="15886" width="37.6640625" style="245" customWidth="1"/>
    <col min="15887" max="15887" width="4.6640625" style="245" customWidth="1"/>
    <col min="15888" max="15888" width="5.109375" style="245" customWidth="1"/>
    <col min="15889" max="15889" width="4.5546875" style="245" customWidth="1"/>
    <col min="15890" max="15891" width="4.6640625" style="245" customWidth="1"/>
    <col min="15892" max="15892" width="4.33203125" style="245" customWidth="1"/>
    <col min="15893" max="15894" width="4.5546875" style="245" customWidth="1"/>
    <col min="15895" max="15895" width="4.44140625" style="245" customWidth="1"/>
    <col min="15896" max="15900" width="4.6640625" style="245" customWidth="1"/>
    <col min="15901" max="15901" width="4.44140625" style="245" customWidth="1"/>
    <col min="15902" max="15903" width="4.6640625" style="245" customWidth="1"/>
    <col min="15904" max="15904" width="4.44140625" style="245" customWidth="1"/>
    <col min="15905" max="15905" width="4.5546875" style="245" customWidth="1"/>
    <col min="15906" max="15906" width="4.5546875" style="245" bestFit="1" customWidth="1"/>
    <col min="15907" max="15907" width="4.109375" style="245" customWidth="1"/>
    <col min="15908" max="15909" width="4.5546875" style="245" customWidth="1"/>
    <col min="15910" max="15910" width="4.33203125" style="245" customWidth="1"/>
    <col min="15911" max="15912" width="4.6640625" style="245" customWidth="1"/>
    <col min="15913" max="15913" width="4.33203125" style="245" customWidth="1"/>
    <col min="15914" max="15914" width="4.5546875" style="245" customWidth="1"/>
    <col min="15915" max="15915" width="4.6640625" style="245" customWidth="1"/>
    <col min="15916" max="15916" width="4.33203125" style="245" customWidth="1"/>
    <col min="15917" max="15918" width="4.6640625" style="245" customWidth="1"/>
    <col min="15919" max="15919" width="4.5546875" style="245" customWidth="1"/>
    <col min="15920" max="15920" width="6.109375" style="245" customWidth="1"/>
    <col min="15921" max="16140" width="8.88671875" style="245"/>
    <col min="16141" max="16141" width="3.44140625" style="245" customWidth="1"/>
    <col min="16142" max="16142" width="37.6640625" style="245" customWidth="1"/>
    <col min="16143" max="16143" width="4.6640625" style="245" customWidth="1"/>
    <col min="16144" max="16144" width="5.109375" style="245" customWidth="1"/>
    <col min="16145" max="16145" width="4.5546875" style="245" customWidth="1"/>
    <col min="16146" max="16147" width="4.6640625" style="245" customWidth="1"/>
    <col min="16148" max="16148" width="4.33203125" style="245" customWidth="1"/>
    <col min="16149" max="16150" width="4.5546875" style="245" customWidth="1"/>
    <col min="16151" max="16151" width="4.44140625" style="245" customWidth="1"/>
    <col min="16152" max="16156" width="4.6640625" style="245" customWidth="1"/>
    <col min="16157" max="16157" width="4.44140625" style="245" customWidth="1"/>
    <col min="16158" max="16159" width="4.6640625" style="245" customWidth="1"/>
    <col min="16160" max="16160" width="4.44140625" style="245" customWidth="1"/>
    <col min="16161" max="16161" width="4.5546875" style="245" customWidth="1"/>
    <col min="16162" max="16162" width="4.5546875" style="245" bestFit="1" customWidth="1"/>
    <col min="16163" max="16163" width="4.109375" style="245" customWidth="1"/>
    <col min="16164" max="16165" width="4.5546875" style="245" customWidth="1"/>
    <col min="16166" max="16166" width="4.33203125" style="245" customWidth="1"/>
    <col min="16167" max="16168" width="4.6640625" style="245" customWidth="1"/>
    <col min="16169" max="16169" width="4.33203125" style="245" customWidth="1"/>
    <col min="16170" max="16170" width="4.5546875" style="245" customWidth="1"/>
    <col min="16171" max="16171" width="4.6640625" style="245" customWidth="1"/>
    <col min="16172" max="16172" width="4.33203125" style="245" customWidth="1"/>
    <col min="16173" max="16174" width="4.6640625" style="245" customWidth="1"/>
    <col min="16175" max="16175" width="4.5546875" style="245" customWidth="1"/>
    <col min="16176" max="16176" width="6.109375" style="245" customWidth="1"/>
    <col min="16177" max="16384" width="8.88671875" style="245"/>
  </cols>
  <sheetData>
    <row r="1" spans="1:50" ht="15.6" x14ac:dyDescent="0.3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</row>
    <row r="2" spans="1:50" ht="15.6" x14ac:dyDescent="0.3">
      <c r="A2" s="518" t="s">
        <v>230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</row>
    <row r="3" spans="1:50" ht="15.6" x14ac:dyDescent="0.3">
      <c r="A3" s="519" t="s">
        <v>1</v>
      </c>
      <c r="B3" s="519"/>
      <c r="C3" s="519"/>
      <c r="D3" s="519"/>
      <c r="E3" s="519"/>
      <c r="F3" s="519"/>
    </row>
    <row r="4" spans="1:50" ht="15.6" x14ac:dyDescent="0.3">
      <c r="A4" s="519" t="s">
        <v>28</v>
      </c>
      <c r="B4" s="519"/>
      <c r="C4" s="519"/>
      <c r="D4" s="519"/>
      <c r="E4" s="519"/>
      <c r="F4" s="519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8"/>
      <c r="AT4" s="248"/>
      <c r="AU4" s="248"/>
    </row>
    <row r="5" spans="1:50" ht="15.6" x14ac:dyDescent="0.3">
      <c r="A5" s="519" t="s">
        <v>481</v>
      </c>
      <c r="B5" s="519"/>
      <c r="C5" s="519"/>
      <c r="D5" s="519"/>
      <c r="E5" s="519"/>
      <c r="F5" s="519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8"/>
      <c r="AT5" s="248"/>
      <c r="AU5" s="248"/>
    </row>
    <row r="6" spans="1:50" ht="15.6" x14ac:dyDescent="0.3">
      <c r="A6" s="249" t="s">
        <v>482</v>
      </c>
      <c r="B6" s="249"/>
      <c r="C6" s="249"/>
      <c r="D6" s="249"/>
      <c r="E6" s="249"/>
      <c r="F6" s="249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9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8"/>
      <c r="AT6" s="248"/>
      <c r="AU6" s="248"/>
    </row>
    <row r="7" spans="1:50" x14ac:dyDescent="0.25">
      <c r="A7" s="247"/>
      <c r="B7" s="250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8"/>
      <c r="AT7" s="248"/>
      <c r="AU7" s="248"/>
    </row>
    <row r="8" spans="1:50" s="251" customFormat="1" ht="111" customHeight="1" x14ac:dyDescent="0.3">
      <c r="A8" s="520" t="s">
        <v>3</v>
      </c>
      <c r="B8" s="522" t="s">
        <v>4</v>
      </c>
      <c r="C8" s="544" t="s">
        <v>372</v>
      </c>
      <c r="D8" s="545"/>
      <c r="E8" s="546"/>
      <c r="F8" s="561" t="s">
        <v>483</v>
      </c>
      <c r="G8" s="561"/>
      <c r="H8" s="561"/>
      <c r="I8" s="561" t="s">
        <v>484</v>
      </c>
      <c r="J8" s="561"/>
      <c r="K8" s="561"/>
      <c r="L8" s="561" t="s">
        <v>485</v>
      </c>
      <c r="M8" s="561"/>
      <c r="N8" s="561"/>
      <c r="O8" s="561" t="s">
        <v>486</v>
      </c>
      <c r="P8" s="561"/>
      <c r="Q8" s="561"/>
      <c r="R8" s="538" t="s">
        <v>487</v>
      </c>
      <c r="S8" s="539"/>
      <c r="T8" s="540"/>
      <c r="U8" s="538" t="s">
        <v>615</v>
      </c>
      <c r="V8" s="539"/>
      <c r="W8" s="540"/>
      <c r="X8" s="525" t="s">
        <v>488</v>
      </c>
      <c r="Y8" s="525"/>
      <c r="Z8" s="525"/>
      <c r="AA8" s="525" t="s">
        <v>489</v>
      </c>
      <c r="AB8" s="525"/>
      <c r="AC8" s="525"/>
      <c r="AD8" s="525" t="s">
        <v>490</v>
      </c>
      <c r="AE8" s="525"/>
      <c r="AF8" s="525"/>
      <c r="AG8" s="538" t="s">
        <v>491</v>
      </c>
      <c r="AH8" s="539"/>
      <c r="AI8" s="540"/>
      <c r="AJ8" s="538" t="s">
        <v>492</v>
      </c>
      <c r="AK8" s="539"/>
      <c r="AL8" s="540"/>
      <c r="AM8" s="538" t="s">
        <v>493</v>
      </c>
      <c r="AN8" s="539"/>
      <c r="AO8" s="540"/>
      <c r="AP8" s="538" t="s">
        <v>494</v>
      </c>
      <c r="AQ8" s="539"/>
      <c r="AR8" s="540"/>
      <c r="AS8" s="530" t="s">
        <v>5</v>
      </c>
      <c r="AT8" s="531"/>
      <c r="AU8" s="532"/>
      <c r="AV8" s="529"/>
      <c r="AW8" s="529"/>
      <c r="AX8" s="529"/>
    </row>
    <row r="9" spans="1:50" s="251" customFormat="1" ht="25.2" customHeight="1" x14ac:dyDescent="0.3">
      <c r="A9" s="521"/>
      <c r="B9" s="523"/>
      <c r="C9" s="561" t="s">
        <v>331</v>
      </c>
      <c r="D9" s="561"/>
      <c r="E9" s="561"/>
      <c r="F9" s="561" t="s">
        <v>495</v>
      </c>
      <c r="G9" s="561"/>
      <c r="H9" s="561"/>
      <c r="I9" s="561" t="s">
        <v>495</v>
      </c>
      <c r="J9" s="561"/>
      <c r="K9" s="561"/>
      <c r="L9" s="561" t="s">
        <v>331</v>
      </c>
      <c r="M9" s="561"/>
      <c r="N9" s="561"/>
      <c r="O9" s="544" t="s">
        <v>496</v>
      </c>
      <c r="P9" s="545"/>
      <c r="Q9" s="546"/>
      <c r="R9" s="525" t="s">
        <v>495</v>
      </c>
      <c r="S9" s="525"/>
      <c r="T9" s="525"/>
      <c r="U9" s="525" t="s">
        <v>495</v>
      </c>
      <c r="V9" s="525"/>
      <c r="W9" s="525"/>
      <c r="X9" s="576" t="s">
        <v>497</v>
      </c>
      <c r="Y9" s="577"/>
      <c r="Z9" s="578"/>
      <c r="AA9" s="538" t="s">
        <v>496</v>
      </c>
      <c r="AB9" s="539"/>
      <c r="AC9" s="540"/>
      <c r="AD9" s="538" t="s">
        <v>496</v>
      </c>
      <c r="AE9" s="539"/>
      <c r="AF9" s="540"/>
      <c r="AG9" s="538" t="s">
        <v>496</v>
      </c>
      <c r="AH9" s="539"/>
      <c r="AI9" s="540"/>
      <c r="AJ9" s="538" t="s">
        <v>497</v>
      </c>
      <c r="AK9" s="539"/>
      <c r="AL9" s="540"/>
      <c r="AM9" s="538" t="s">
        <v>496</v>
      </c>
      <c r="AN9" s="539"/>
      <c r="AO9" s="540"/>
      <c r="AP9" s="538" t="s">
        <v>497</v>
      </c>
      <c r="AQ9" s="539"/>
      <c r="AR9" s="540"/>
      <c r="AS9" s="533"/>
      <c r="AT9" s="534"/>
      <c r="AU9" s="535"/>
      <c r="AV9" s="529"/>
      <c r="AW9" s="529"/>
      <c r="AX9" s="529"/>
    </row>
    <row r="10" spans="1:50" s="251" customFormat="1" ht="64.95" customHeight="1" x14ac:dyDescent="0.3">
      <c r="A10" s="252"/>
      <c r="B10" s="252"/>
      <c r="C10" s="252" t="s">
        <v>6</v>
      </c>
      <c r="D10" s="252" t="s">
        <v>7</v>
      </c>
      <c r="E10" s="252" t="s">
        <v>8</v>
      </c>
      <c r="F10" s="252" t="s">
        <v>6</v>
      </c>
      <c r="G10" s="252" t="s">
        <v>7</v>
      </c>
      <c r="H10" s="252" t="s">
        <v>8</v>
      </c>
      <c r="I10" s="252" t="s">
        <v>6</v>
      </c>
      <c r="J10" s="252" t="s">
        <v>7</v>
      </c>
      <c r="K10" s="252" t="s">
        <v>8</v>
      </c>
      <c r="L10" s="252" t="s">
        <v>6</v>
      </c>
      <c r="M10" s="252" t="s">
        <v>7</v>
      </c>
      <c r="N10" s="252" t="s">
        <v>8</v>
      </c>
      <c r="O10" s="252" t="s">
        <v>6</v>
      </c>
      <c r="P10" s="252" t="s">
        <v>7</v>
      </c>
      <c r="Q10" s="252" t="s">
        <v>8</v>
      </c>
      <c r="R10" s="252" t="s">
        <v>498</v>
      </c>
      <c r="S10" s="252" t="s">
        <v>14</v>
      </c>
      <c r="T10" s="252" t="s">
        <v>8</v>
      </c>
      <c r="U10" s="342" t="s">
        <v>498</v>
      </c>
      <c r="V10" s="342" t="s">
        <v>14</v>
      </c>
      <c r="W10" s="342" t="s">
        <v>8</v>
      </c>
      <c r="X10" s="252" t="s">
        <v>498</v>
      </c>
      <c r="Y10" s="252" t="s">
        <v>14</v>
      </c>
      <c r="Z10" s="252" t="s">
        <v>8</v>
      </c>
      <c r="AA10" s="252" t="s">
        <v>6</v>
      </c>
      <c r="AB10" s="252" t="s">
        <v>7</v>
      </c>
      <c r="AC10" s="252" t="s">
        <v>8</v>
      </c>
      <c r="AD10" s="252" t="s">
        <v>6</v>
      </c>
      <c r="AE10" s="252" t="s">
        <v>7</v>
      </c>
      <c r="AF10" s="252" t="s">
        <v>9</v>
      </c>
      <c r="AG10" s="252" t="s">
        <v>6</v>
      </c>
      <c r="AH10" s="252" t="s">
        <v>7</v>
      </c>
      <c r="AI10" s="252" t="s">
        <v>9</v>
      </c>
      <c r="AJ10" s="252" t="s">
        <v>6</v>
      </c>
      <c r="AK10" s="252" t="s">
        <v>7</v>
      </c>
      <c r="AL10" s="252" t="s">
        <v>9</v>
      </c>
      <c r="AM10" s="252" t="s">
        <v>6</v>
      </c>
      <c r="AN10" s="252" t="s">
        <v>7</v>
      </c>
      <c r="AO10" s="252" t="s">
        <v>9</v>
      </c>
      <c r="AP10" s="252" t="s">
        <v>6</v>
      </c>
      <c r="AQ10" s="252" t="s">
        <v>7</v>
      </c>
      <c r="AR10" s="252" t="s">
        <v>9</v>
      </c>
      <c r="AS10" s="252" t="s">
        <v>6</v>
      </c>
      <c r="AT10" s="252" t="s">
        <v>7</v>
      </c>
      <c r="AU10" s="252" t="s">
        <v>9</v>
      </c>
    </row>
    <row r="11" spans="1:50" s="257" customFormat="1" ht="15.6" x14ac:dyDescent="0.25">
      <c r="A11" s="253">
        <v>1</v>
      </c>
      <c r="B11" s="41" t="s">
        <v>499</v>
      </c>
      <c r="C11" s="272">
        <v>20</v>
      </c>
      <c r="D11" s="273">
        <v>45</v>
      </c>
      <c r="E11" s="274">
        <v>85</v>
      </c>
      <c r="F11" s="275">
        <v>14</v>
      </c>
      <c r="G11" s="276">
        <v>21.5</v>
      </c>
      <c r="H11" s="277">
        <v>60</v>
      </c>
      <c r="I11" s="275">
        <v>0.5</v>
      </c>
      <c r="J11" s="278">
        <v>0.5</v>
      </c>
      <c r="K11" s="277">
        <v>60</v>
      </c>
      <c r="L11" s="272">
        <v>20</v>
      </c>
      <c r="M11" s="276">
        <v>45</v>
      </c>
      <c r="N11" s="277">
        <v>85</v>
      </c>
      <c r="O11" s="275">
        <v>10</v>
      </c>
      <c r="P11" s="279">
        <f>10+O11</f>
        <v>20</v>
      </c>
      <c r="Q11" s="277">
        <v>60</v>
      </c>
      <c r="R11" s="272"/>
      <c r="S11" s="276"/>
      <c r="T11" s="164">
        <v>60</v>
      </c>
      <c r="U11" s="272"/>
      <c r="V11" s="276"/>
      <c r="W11" s="164"/>
      <c r="X11" s="275"/>
      <c r="Y11" s="276"/>
      <c r="Z11" s="368">
        <v>0</v>
      </c>
      <c r="AA11" s="275">
        <v>14</v>
      </c>
      <c r="AB11" s="280">
        <f>10+AA11+10+3</f>
        <v>37</v>
      </c>
      <c r="AC11" s="277">
        <v>55</v>
      </c>
      <c r="AD11" s="275">
        <v>10</v>
      </c>
      <c r="AE11" s="164">
        <v>25</v>
      </c>
      <c r="AF11" s="164">
        <v>45</v>
      </c>
      <c r="AG11" s="275">
        <v>10</v>
      </c>
      <c r="AH11" s="279">
        <f>10+AG11+10</f>
        <v>30</v>
      </c>
      <c r="AI11" s="164">
        <v>45</v>
      </c>
      <c r="AJ11" s="275">
        <v>1</v>
      </c>
      <c r="AK11" s="276">
        <v>14</v>
      </c>
      <c r="AL11" s="382">
        <v>14.900000000000002</v>
      </c>
      <c r="AM11" s="275">
        <v>10</v>
      </c>
      <c r="AN11" s="279">
        <f>10+AM11+5+3</f>
        <v>28</v>
      </c>
      <c r="AO11" s="164">
        <v>45</v>
      </c>
      <c r="AP11" s="281">
        <v>0</v>
      </c>
      <c r="AQ11" s="273">
        <v>1</v>
      </c>
      <c r="AR11" s="379">
        <v>1</v>
      </c>
      <c r="AS11" s="255">
        <f t="shared" ref="AS11:AS27" si="0">ROUND((C11+F11+I11+L11+O11+AA11+AD11+AG11+AJ11+AM11+AP11)/11,1)</f>
        <v>10</v>
      </c>
      <c r="AT11" s="255">
        <f t="shared" ref="AT11:AT27" si="1">ROUND((D11+G11+J11+M11+P11+AB11+AE11+AH11+AK11+AN11+AQ11)/11,1)</f>
        <v>24.3</v>
      </c>
      <c r="AU11" s="255">
        <f>ROUND((E11+H11+K11+N11+Q11+T11+W11+Z11+AC11+AF11+AI11+AL11+AO11+AR11)/14,1)</f>
        <v>44</v>
      </c>
      <c r="AV11" s="266"/>
    </row>
    <row r="12" spans="1:50" s="257" customFormat="1" ht="15.6" x14ac:dyDescent="0.25">
      <c r="A12" s="253">
        <f>A11+1</f>
        <v>2</v>
      </c>
      <c r="B12" s="42" t="s">
        <v>500</v>
      </c>
      <c r="C12" s="272">
        <v>20</v>
      </c>
      <c r="D12" s="273">
        <v>40</v>
      </c>
      <c r="E12" s="359">
        <v>65</v>
      </c>
      <c r="F12" s="275">
        <v>3.5</v>
      </c>
      <c r="G12" s="276">
        <v>4.5</v>
      </c>
      <c r="H12" s="316">
        <v>4.5</v>
      </c>
      <c r="I12" s="275">
        <v>0</v>
      </c>
      <c r="J12" s="278">
        <v>0</v>
      </c>
      <c r="K12" s="316">
        <v>0</v>
      </c>
      <c r="L12" s="272">
        <v>20</v>
      </c>
      <c r="M12" s="276">
        <v>40</v>
      </c>
      <c r="N12" s="277">
        <v>65</v>
      </c>
      <c r="O12" s="275">
        <v>0</v>
      </c>
      <c r="P12" s="279">
        <f t="shared" ref="P12:P26" si="2">10+O12</f>
        <v>10</v>
      </c>
      <c r="Q12" s="316">
        <v>40</v>
      </c>
      <c r="R12" s="272"/>
      <c r="S12" s="276"/>
      <c r="T12" s="164">
        <v>55</v>
      </c>
      <c r="U12" s="272"/>
      <c r="V12" s="276"/>
      <c r="W12" s="164"/>
      <c r="X12" s="275"/>
      <c r="Y12" s="276"/>
      <c r="Z12" s="368">
        <v>50</v>
      </c>
      <c r="AA12" s="275">
        <v>0</v>
      </c>
      <c r="AB12" s="280">
        <f>10+AA12+10</f>
        <v>20</v>
      </c>
      <c r="AC12" s="277">
        <v>55</v>
      </c>
      <c r="AD12" s="275">
        <v>0</v>
      </c>
      <c r="AE12" s="164">
        <v>15</v>
      </c>
      <c r="AF12" s="164">
        <v>45</v>
      </c>
      <c r="AG12" s="275">
        <v>0</v>
      </c>
      <c r="AH12" s="279">
        <f t="shared" ref="AH12:AH25" si="3">10+AG12</f>
        <v>10</v>
      </c>
      <c r="AI12" s="164">
        <v>45</v>
      </c>
      <c r="AJ12" s="275">
        <v>1</v>
      </c>
      <c r="AK12" s="276">
        <v>8</v>
      </c>
      <c r="AL12" s="382">
        <v>8</v>
      </c>
      <c r="AM12" s="275">
        <v>0</v>
      </c>
      <c r="AN12" s="279">
        <f>10+5+5</f>
        <v>20</v>
      </c>
      <c r="AO12" s="164">
        <v>45</v>
      </c>
      <c r="AP12" s="275">
        <v>6</v>
      </c>
      <c r="AQ12" s="273">
        <v>7</v>
      </c>
      <c r="AR12" s="379">
        <v>8</v>
      </c>
      <c r="AS12" s="255">
        <f t="shared" si="0"/>
        <v>4.5999999999999996</v>
      </c>
      <c r="AT12" s="255">
        <f t="shared" si="1"/>
        <v>15.9</v>
      </c>
      <c r="AU12" s="255">
        <f t="shared" ref="AU12:AU27" si="4">ROUND((E12+H12+K12+N12+Q12+T12+W12+Z12+AC12+AF12+AI12+AL12+AO12+AR12)/14,1)</f>
        <v>34.700000000000003</v>
      </c>
      <c r="AV12" s="266"/>
    </row>
    <row r="13" spans="1:50" s="257" customFormat="1" ht="15.6" x14ac:dyDescent="0.25">
      <c r="A13" s="253">
        <f t="shared" ref="A13:A27" si="5">A12+1</f>
        <v>3</v>
      </c>
      <c r="B13" s="41" t="s">
        <v>501</v>
      </c>
      <c r="C13" s="272">
        <v>20</v>
      </c>
      <c r="D13" s="273">
        <v>45</v>
      </c>
      <c r="E13" s="359">
        <v>80</v>
      </c>
      <c r="F13" s="275">
        <v>15</v>
      </c>
      <c r="G13" s="276">
        <v>23</v>
      </c>
      <c r="H13" s="277">
        <v>77.5</v>
      </c>
      <c r="I13" s="275">
        <v>1.5</v>
      </c>
      <c r="J13" s="278">
        <v>3</v>
      </c>
      <c r="K13" s="277">
        <v>60</v>
      </c>
      <c r="L13" s="272">
        <v>20</v>
      </c>
      <c r="M13" s="276">
        <v>45</v>
      </c>
      <c r="N13" s="277">
        <v>80</v>
      </c>
      <c r="O13" s="275">
        <v>15</v>
      </c>
      <c r="P13" s="279">
        <f t="shared" si="2"/>
        <v>25</v>
      </c>
      <c r="Q13" s="277">
        <v>60</v>
      </c>
      <c r="R13" s="272"/>
      <c r="S13" s="276"/>
      <c r="T13" s="164">
        <v>60</v>
      </c>
      <c r="U13" s="272"/>
      <c r="V13" s="276"/>
      <c r="W13" s="164"/>
      <c r="X13" s="275"/>
      <c r="Y13" s="276"/>
      <c r="Z13" s="368">
        <v>0</v>
      </c>
      <c r="AA13" s="275">
        <v>15</v>
      </c>
      <c r="AB13" s="280">
        <f>10+AA13+5</f>
        <v>30</v>
      </c>
      <c r="AC13" s="277">
        <v>60</v>
      </c>
      <c r="AD13" s="275">
        <v>15</v>
      </c>
      <c r="AE13" s="164">
        <v>28</v>
      </c>
      <c r="AF13" s="164">
        <v>45</v>
      </c>
      <c r="AG13" s="275">
        <v>15</v>
      </c>
      <c r="AH13" s="279">
        <f t="shared" si="3"/>
        <v>25</v>
      </c>
      <c r="AI13" s="164">
        <v>45</v>
      </c>
      <c r="AJ13" s="275">
        <v>13</v>
      </c>
      <c r="AK13" s="276">
        <v>26</v>
      </c>
      <c r="AL13" s="382">
        <v>26</v>
      </c>
      <c r="AM13" s="275">
        <v>15</v>
      </c>
      <c r="AN13" s="279">
        <f>10+AM13+3+5</f>
        <v>33</v>
      </c>
      <c r="AO13" s="164">
        <v>45</v>
      </c>
      <c r="AP13" s="275">
        <v>1</v>
      </c>
      <c r="AQ13" s="273">
        <v>2</v>
      </c>
      <c r="AR13" s="379">
        <v>2</v>
      </c>
      <c r="AS13" s="255">
        <f t="shared" si="0"/>
        <v>13.2</v>
      </c>
      <c r="AT13" s="255">
        <f t="shared" si="1"/>
        <v>25.9</v>
      </c>
      <c r="AU13" s="255">
        <f t="shared" si="4"/>
        <v>45.8</v>
      </c>
      <c r="AV13" s="266"/>
    </row>
    <row r="14" spans="1:50" s="257" customFormat="1" ht="15.6" x14ac:dyDescent="0.25">
      <c r="A14" s="253">
        <f t="shared" si="5"/>
        <v>4</v>
      </c>
      <c r="B14" s="42" t="s">
        <v>502</v>
      </c>
      <c r="C14" s="272">
        <v>25</v>
      </c>
      <c r="D14" s="273">
        <v>48</v>
      </c>
      <c r="E14" s="359">
        <v>85</v>
      </c>
      <c r="F14" s="275">
        <v>11.5</v>
      </c>
      <c r="G14" s="276">
        <v>44</v>
      </c>
      <c r="H14" s="277">
        <v>95.5</v>
      </c>
      <c r="I14" s="275">
        <v>2</v>
      </c>
      <c r="J14" s="278">
        <v>35</v>
      </c>
      <c r="K14" s="277">
        <v>78.5</v>
      </c>
      <c r="L14" s="272">
        <v>25</v>
      </c>
      <c r="M14" s="276">
        <v>48</v>
      </c>
      <c r="N14" s="277">
        <v>90</v>
      </c>
      <c r="O14" s="275">
        <v>15</v>
      </c>
      <c r="P14" s="279">
        <f>10+O14+12</f>
        <v>37</v>
      </c>
      <c r="Q14" s="277">
        <v>65</v>
      </c>
      <c r="R14" s="272"/>
      <c r="S14" s="276"/>
      <c r="T14" s="164">
        <v>85</v>
      </c>
      <c r="U14" s="272"/>
      <c r="V14" s="276"/>
      <c r="W14" s="164"/>
      <c r="X14" s="275"/>
      <c r="Y14" s="276"/>
      <c r="Z14" s="276">
        <v>80</v>
      </c>
      <c r="AA14" s="275">
        <v>15</v>
      </c>
      <c r="AB14" s="280">
        <f>10+AA14+10+8</f>
        <v>43</v>
      </c>
      <c r="AC14" s="277">
        <v>85</v>
      </c>
      <c r="AD14" s="275">
        <v>10</v>
      </c>
      <c r="AE14" s="164">
        <v>30</v>
      </c>
      <c r="AF14" s="164">
        <v>65</v>
      </c>
      <c r="AG14" s="275">
        <v>10</v>
      </c>
      <c r="AH14" s="279">
        <f>10+AG14+11</f>
        <v>31</v>
      </c>
      <c r="AI14" s="164">
        <v>65</v>
      </c>
      <c r="AJ14" s="275">
        <v>18</v>
      </c>
      <c r="AK14" s="276">
        <v>33</v>
      </c>
      <c r="AL14" s="380">
        <v>51</v>
      </c>
      <c r="AM14" s="275">
        <v>15</v>
      </c>
      <c r="AN14" s="279">
        <f>10+AM14+10+10</f>
        <v>45</v>
      </c>
      <c r="AO14" s="164">
        <v>65</v>
      </c>
      <c r="AP14" s="275">
        <v>20</v>
      </c>
      <c r="AQ14" s="273">
        <v>30</v>
      </c>
      <c r="AR14" s="379">
        <v>58</v>
      </c>
      <c r="AS14" s="255">
        <f t="shared" si="0"/>
        <v>15.1</v>
      </c>
      <c r="AT14" s="255">
        <f t="shared" si="1"/>
        <v>38.5</v>
      </c>
      <c r="AU14" s="255">
        <f t="shared" si="4"/>
        <v>69.099999999999994</v>
      </c>
      <c r="AV14" s="266"/>
    </row>
    <row r="15" spans="1:50" s="257" customFormat="1" ht="15.6" x14ac:dyDescent="0.25">
      <c r="A15" s="253">
        <f t="shared" si="5"/>
        <v>5</v>
      </c>
      <c r="B15" s="41" t="s">
        <v>503</v>
      </c>
      <c r="C15" s="272">
        <v>20</v>
      </c>
      <c r="D15" s="273">
        <v>46</v>
      </c>
      <c r="E15" s="359">
        <v>80</v>
      </c>
      <c r="F15" s="275">
        <v>11</v>
      </c>
      <c r="G15" s="276">
        <v>36</v>
      </c>
      <c r="H15" s="277">
        <v>92.5</v>
      </c>
      <c r="I15" s="275">
        <v>1.5</v>
      </c>
      <c r="J15" s="278">
        <v>33</v>
      </c>
      <c r="K15" s="277">
        <v>60</v>
      </c>
      <c r="L15" s="272">
        <v>22</v>
      </c>
      <c r="M15" s="276">
        <v>45</v>
      </c>
      <c r="N15" s="277">
        <v>80</v>
      </c>
      <c r="O15" s="275">
        <v>15</v>
      </c>
      <c r="P15" s="279">
        <f t="shared" si="2"/>
        <v>25</v>
      </c>
      <c r="Q15" s="277">
        <v>60</v>
      </c>
      <c r="R15" s="272"/>
      <c r="S15" s="276"/>
      <c r="T15" s="164">
        <v>85</v>
      </c>
      <c r="U15" s="272"/>
      <c r="V15" s="276"/>
      <c r="W15" s="164"/>
      <c r="X15" s="275"/>
      <c r="Y15" s="276"/>
      <c r="Z15" s="276">
        <v>70</v>
      </c>
      <c r="AA15" s="275">
        <v>15</v>
      </c>
      <c r="AB15" s="280">
        <f>10+AA15+10+5</f>
        <v>40</v>
      </c>
      <c r="AC15" s="277">
        <v>65</v>
      </c>
      <c r="AD15" s="275">
        <v>15</v>
      </c>
      <c r="AE15" s="164">
        <v>30</v>
      </c>
      <c r="AF15" s="164">
        <v>50</v>
      </c>
      <c r="AG15" s="275">
        <v>15</v>
      </c>
      <c r="AH15" s="279">
        <f t="shared" si="3"/>
        <v>25</v>
      </c>
      <c r="AI15" s="164">
        <v>50</v>
      </c>
      <c r="AJ15" s="275">
        <v>12</v>
      </c>
      <c r="AK15" s="276">
        <v>17</v>
      </c>
      <c r="AL15" s="380">
        <v>21.400000000000002</v>
      </c>
      <c r="AM15" s="275">
        <v>15</v>
      </c>
      <c r="AN15" s="279">
        <f>10+AM15+5+10</f>
        <v>40</v>
      </c>
      <c r="AO15" s="164">
        <v>50</v>
      </c>
      <c r="AP15" s="275">
        <v>8</v>
      </c>
      <c r="AQ15" s="273">
        <v>12</v>
      </c>
      <c r="AR15" s="379">
        <v>17</v>
      </c>
      <c r="AS15" s="255">
        <f t="shared" si="0"/>
        <v>13.6</v>
      </c>
      <c r="AT15" s="255">
        <f t="shared" si="1"/>
        <v>31.7</v>
      </c>
      <c r="AU15" s="255">
        <f t="shared" si="4"/>
        <v>55.8</v>
      </c>
      <c r="AV15" s="266"/>
    </row>
    <row r="16" spans="1:50" s="257" customFormat="1" ht="15.6" x14ac:dyDescent="0.25">
      <c r="A16" s="253">
        <f t="shared" si="5"/>
        <v>6</v>
      </c>
      <c r="B16" s="41" t="s">
        <v>504</v>
      </c>
      <c r="C16" s="272">
        <v>20</v>
      </c>
      <c r="D16" s="273">
        <v>45</v>
      </c>
      <c r="E16" s="359">
        <v>75</v>
      </c>
      <c r="F16" s="275">
        <v>0</v>
      </c>
      <c r="G16" s="276">
        <v>17</v>
      </c>
      <c r="H16" s="316">
        <v>17</v>
      </c>
      <c r="I16" s="275">
        <v>0</v>
      </c>
      <c r="J16" s="278">
        <v>16</v>
      </c>
      <c r="K16" s="316">
        <v>16</v>
      </c>
      <c r="L16" s="272">
        <v>22</v>
      </c>
      <c r="M16" s="276">
        <v>45</v>
      </c>
      <c r="N16" s="277">
        <v>80</v>
      </c>
      <c r="O16" s="275">
        <v>15</v>
      </c>
      <c r="P16" s="279">
        <f t="shared" si="2"/>
        <v>25</v>
      </c>
      <c r="Q16" s="277">
        <v>60</v>
      </c>
      <c r="R16" s="272"/>
      <c r="S16" s="276"/>
      <c r="T16" s="282">
        <v>0</v>
      </c>
      <c r="U16" s="272"/>
      <c r="V16" s="276"/>
      <c r="W16" s="164"/>
      <c r="X16" s="283"/>
      <c r="Y16" s="276"/>
      <c r="Z16" s="368">
        <v>0</v>
      </c>
      <c r="AA16" s="275">
        <v>15</v>
      </c>
      <c r="AB16" s="280">
        <f>10+AA16+3</f>
        <v>28</v>
      </c>
      <c r="AC16" s="277">
        <v>65</v>
      </c>
      <c r="AD16" s="275">
        <v>15</v>
      </c>
      <c r="AE16" s="164">
        <v>25</v>
      </c>
      <c r="AF16" s="164">
        <v>45</v>
      </c>
      <c r="AG16" s="275">
        <v>15</v>
      </c>
      <c r="AH16" s="279">
        <f t="shared" si="3"/>
        <v>25</v>
      </c>
      <c r="AI16" s="164">
        <v>45</v>
      </c>
      <c r="AJ16" s="275">
        <v>0.5</v>
      </c>
      <c r="AK16" s="276">
        <v>4</v>
      </c>
      <c r="AL16" s="382">
        <v>4</v>
      </c>
      <c r="AM16" s="275">
        <v>15</v>
      </c>
      <c r="AN16" s="279">
        <f>10+AM16+5</f>
        <v>30</v>
      </c>
      <c r="AO16" s="164">
        <v>45</v>
      </c>
      <c r="AP16" s="275">
        <v>8</v>
      </c>
      <c r="AQ16" s="273">
        <v>8</v>
      </c>
      <c r="AR16" s="379">
        <v>10</v>
      </c>
      <c r="AS16" s="255">
        <f t="shared" si="0"/>
        <v>11.4</v>
      </c>
      <c r="AT16" s="255">
        <f t="shared" si="1"/>
        <v>24.4</v>
      </c>
      <c r="AU16" s="255">
        <f t="shared" si="4"/>
        <v>33</v>
      </c>
      <c r="AV16" s="266"/>
    </row>
    <row r="17" spans="1:48" s="257" customFormat="1" ht="15.6" x14ac:dyDescent="0.25">
      <c r="A17" s="253">
        <f t="shared" si="5"/>
        <v>7</v>
      </c>
      <c r="B17" s="41" t="s">
        <v>505</v>
      </c>
      <c r="C17" s="272">
        <v>20</v>
      </c>
      <c r="D17" s="273">
        <v>46</v>
      </c>
      <c r="E17" s="359">
        <v>85</v>
      </c>
      <c r="F17" s="275">
        <v>0</v>
      </c>
      <c r="G17" s="276">
        <v>17</v>
      </c>
      <c r="H17" s="277">
        <v>60</v>
      </c>
      <c r="I17" s="275">
        <v>0</v>
      </c>
      <c r="J17" s="278">
        <v>0.5</v>
      </c>
      <c r="K17" s="277">
        <v>60</v>
      </c>
      <c r="L17" s="272">
        <v>25</v>
      </c>
      <c r="M17" s="276">
        <v>46</v>
      </c>
      <c r="N17" s="277">
        <v>85</v>
      </c>
      <c r="O17" s="275">
        <v>5</v>
      </c>
      <c r="P17" s="279">
        <f t="shared" si="2"/>
        <v>15</v>
      </c>
      <c r="Q17" s="277">
        <v>60</v>
      </c>
      <c r="R17" s="272"/>
      <c r="S17" s="276"/>
      <c r="T17" s="164">
        <v>55</v>
      </c>
      <c r="U17" s="272"/>
      <c r="V17" s="276"/>
      <c r="W17" s="164"/>
      <c r="X17" s="284"/>
      <c r="Y17" s="276"/>
      <c r="Z17" s="368">
        <v>0</v>
      </c>
      <c r="AA17" s="275">
        <v>5</v>
      </c>
      <c r="AB17" s="280">
        <f>10+AA17+5</f>
        <v>20</v>
      </c>
      <c r="AC17" s="277">
        <v>55</v>
      </c>
      <c r="AD17" s="275">
        <v>0</v>
      </c>
      <c r="AE17" s="164">
        <v>15</v>
      </c>
      <c r="AF17" s="164">
        <v>45</v>
      </c>
      <c r="AG17" s="275">
        <v>0</v>
      </c>
      <c r="AH17" s="279">
        <f t="shared" si="3"/>
        <v>10</v>
      </c>
      <c r="AI17" s="164">
        <v>45</v>
      </c>
      <c r="AJ17" s="275">
        <v>0</v>
      </c>
      <c r="AK17" s="276">
        <v>0</v>
      </c>
      <c r="AL17" s="382">
        <v>0</v>
      </c>
      <c r="AM17" s="275">
        <v>5</v>
      </c>
      <c r="AN17" s="279">
        <f>10+AM17+5+5</f>
        <v>25</v>
      </c>
      <c r="AO17" s="164">
        <v>45</v>
      </c>
      <c r="AP17" s="275">
        <v>0</v>
      </c>
      <c r="AQ17" s="273">
        <v>0</v>
      </c>
      <c r="AR17" s="379">
        <v>0</v>
      </c>
      <c r="AS17" s="255">
        <f t="shared" si="0"/>
        <v>5.5</v>
      </c>
      <c r="AT17" s="255">
        <f t="shared" si="1"/>
        <v>17.7</v>
      </c>
      <c r="AU17" s="255">
        <f t="shared" si="4"/>
        <v>42.5</v>
      </c>
      <c r="AV17" s="266"/>
    </row>
    <row r="18" spans="1:48" s="257" customFormat="1" ht="15.6" x14ac:dyDescent="0.25">
      <c r="A18" s="253">
        <f t="shared" si="5"/>
        <v>8</v>
      </c>
      <c r="B18" s="41" t="s">
        <v>506</v>
      </c>
      <c r="C18" s="272">
        <v>20</v>
      </c>
      <c r="D18" s="273">
        <v>47</v>
      </c>
      <c r="E18" s="359">
        <v>85</v>
      </c>
      <c r="F18" s="275">
        <v>17</v>
      </c>
      <c r="G18" s="276">
        <v>48</v>
      </c>
      <c r="H18" s="277">
        <v>99.5</v>
      </c>
      <c r="I18" s="275">
        <v>25</v>
      </c>
      <c r="J18" s="278">
        <v>50</v>
      </c>
      <c r="K18" s="277">
        <v>86.5</v>
      </c>
      <c r="L18" s="272">
        <v>25</v>
      </c>
      <c r="M18" s="276">
        <v>46</v>
      </c>
      <c r="N18" s="277">
        <v>90</v>
      </c>
      <c r="O18" s="275">
        <v>20</v>
      </c>
      <c r="P18" s="279">
        <v>50</v>
      </c>
      <c r="Q18" s="277">
        <v>70</v>
      </c>
      <c r="R18" s="272"/>
      <c r="S18" s="276"/>
      <c r="T18" s="164">
        <v>85</v>
      </c>
      <c r="U18" s="272"/>
      <c r="V18" s="276"/>
      <c r="W18" s="164"/>
      <c r="X18" s="284"/>
      <c r="Y18" s="276"/>
      <c r="Z18" s="276">
        <v>99</v>
      </c>
      <c r="AA18" s="275">
        <v>25</v>
      </c>
      <c r="AB18" s="280">
        <f>10+AA18+10</f>
        <v>45</v>
      </c>
      <c r="AC18" s="277">
        <v>85</v>
      </c>
      <c r="AD18" s="275">
        <v>25</v>
      </c>
      <c r="AE18" s="164">
        <v>47</v>
      </c>
      <c r="AF18" s="164">
        <v>70</v>
      </c>
      <c r="AG18" s="275">
        <v>25</v>
      </c>
      <c r="AH18" s="279">
        <f>10+AG18+11+2+1</f>
        <v>49</v>
      </c>
      <c r="AI18" s="164">
        <v>70</v>
      </c>
      <c r="AJ18" s="275">
        <v>23</v>
      </c>
      <c r="AK18" s="276">
        <v>50</v>
      </c>
      <c r="AL18" s="381">
        <v>69.8</v>
      </c>
      <c r="AM18" s="275">
        <v>25</v>
      </c>
      <c r="AN18" s="279">
        <f>10+AM18+12+3</f>
        <v>50</v>
      </c>
      <c r="AO18" s="164">
        <v>70</v>
      </c>
      <c r="AP18" s="275">
        <v>20</v>
      </c>
      <c r="AQ18" s="273">
        <v>40</v>
      </c>
      <c r="AR18" s="379">
        <v>68</v>
      </c>
      <c r="AS18" s="255">
        <f t="shared" si="0"/>
        <v>22.7</v>
      </c>
      <c r="AT18" s="255">
        <f t="shared" si="1"/>
        <v>47.5</v>
      </c>
      <c r="AU18" s="255">
        <f t="shared" si="4"/>
        <v>74.8</v>
      </c>
      <c r="AV18" s="266"/>
    </row>
    <row r="19" spans="1:48" s="257" customFormat="1" ht="15.6" x14ac:dyDescent="0.25">
      <c r="A19" s="253">
        <f t="shared" si="5"/>
        <v>9</v>
      </c>
      <c r="B19" s="41" t="s">
        <v>507</v>
      </c>
      <c r="C19" s="272">
        <v>20</v>
      </c>
      <c r="D19" s="273">
        <v>47</v>
      </c>
      <c r="E19" s="359">
        <v>85</v>
      </c>
      <c r="F19" s="275">
        <v>11</v>
      </c>
      <c r="G19" s="276">
        <v>44</v>
      </c>
      <c r="H19" s="277">
        <v>97.5</v>
      </c>
      <c r="I19" s="275">
        <v>19</v>
      </c>
      <c r="J19" s="278">
        <v>50</v>
      </c>
      <c r="K19" s="277">
        <v>87.5</v>
      </c>
      <c r="L19" s="272">
        <v>22</v>
      </c>
      <c r="M19" s="273">
        <v>46</v>
      </c>
      <c r="N19" s="277">
        <v>85</v>
      </c>
      <c r="O19" s="275">
        <v>20</v>
      </c>
      <c r="P19" s="279">
        <v>50</v>
      </c>
      <c r="Q19" s="277">
        <v>70</v>
      </c>
      <c r="R19" s="272"/>
      <c r="S19" s="276"/>
      <c r="T19" s="164">
        <v>75</v>
      </c>
      <c r="U19" s="272"/>
      <c r="V19" s="276"/>
      <c r="W19" s="164"/>
      <c r="X19" s="275"/>
      <c r="Y19" s="276"/>
      <c r="Z19" s="276">
        <v>90</v>
      </c>
      <c r="AA19" s="275">
        <v>20</v>
      </c>
      <c r="AB19" s="280">
        <f>10+AA19+10+6</f>
        <v>46</v>
      </c>
      <c r="AC19" s="277">
        <v>85</v>
      </c>
      <c r="AD19" s="275">
        <v>20</v>
      </c>
      <c r="AE19" s="164">
        <v>45</v>
      </c>
      <c r="AF19" s="164">
        <v>70</v>
      </c>
      <c r="AG19" s="275">
        <v>25</v>
      </c>
      <c r="AH19" s="279">
        <f>10+AG19+11+4</f>
        <v>50</v>
      </c>
      <c r="AI19" s="164">
        <v>70</v>
      </c>
      <c r="AJ19" s="275">
        <v>4</v>
      </c>
      <c r="AK19" s="276">
        <v>41</v>
      </c>
      <c r="AL19" s="381">
        <v>61.2</v>
      </c>
      <c r="AM19" s="275">
        <v>20</v>
      </c>
      <c r="AN19" s="279">
        <f>10+AM19+15+5</f>
        <v>50</v>
      </c>
      <c r="AO19" s="164">
        <v>70</v>
      </c>
      <c r="AP19" s="275">
        <v>10</v>
      </c>
      <c r="AQ19" s="273">
        <v>30</v>
      </c>
      <c r="AR19" s="379">
        <v>56</v>
      </c>
      <c r="AS19" s="255">
        <f t="shared" si="0"/>
        <v>17.399999999999999</v>
      </c>
      <c r="AT19" s="255">
        <f t="shared" si="1"/>
        <v>45.4</v>
      </c>
      <c r="AU19" s="255">
        <f t="shared" si="4"/>
        <v>71.599999999999994</v>
      </c>
      <c r="AV19" s="266"/>
    </row>
    <row r="20" spans="1:48" s="257" customFormat="1" ht="15.6" x14ac:dyDescent="0.25">
      <c r="A20" s="253">
        <f t="shared" si="5"/>
        <v>10</v>
      </c>
      <c r="B20" s="41" t="s">
        <v>508</v>
      </c>
      <c r="C20" s="272">
        <v>20</v>
      </c>
      <c r="D20" s="273">
        <v>46</v>
      </c>
      <c r="E20" s="359">
        <v>85</v>
      </c>
      <c r="F20" s="275">
        <v>16</v>
      </c>
      <c r="G20" s="276">
        <v>43</v>
      </c>
      <c r="H20" s="277">
        <v>94.5</v>
      </c>
      <c r="I20" s="275">
        <v>25</v>
      </c>
      <c r="J20" s="278">
        <v>50</v>
      </c>
      <c r="K20" s="277">
        <v>90</v>
      </c>
      <c r="L20" s="272">
        <v>22</v>
      </c>
      <c r="M20" s="276">
        <v>45</v>
      </c>
      <c r="N20" s="277">
        <v>75</v>
      </c>
      <c r="O20" s="275">
        <v>15</v>
      </c>
      <c r="P20" s="279">
        <f>10+O20+7+12</f>
        <v>44</v>
      </c>
      <c r="Q20" s="277">
        <v>60</v>
      </c>
      <c r="R20" s="272"/>
      <c r="S20" s="276"/>
      <c r="T20" s="164">
        <v>75</v>
      </c>
      <c r="U20" s="272"/>
      <c r="V20" s="276"/>
      <c r="W20" s="164"/>
      <c r="X20" s="275"/>
      <c r="Y20" s="276"/>
      <c r="Z20" s="276">
        <v>70</v>
      </c>
      <c r="AA20" s="275">
        <v>18</v>
      </c>
      <c r="AB20" s="280">
        <f>10+AA20+10+5</f>
        <v>43</v>
      </c>
      <c r="AC20" s="277">
        <v>80</v>
      </c>
      <c r="AD20" s="275">
        <v>18</v>
      </c>
      <c r="AE20" s="164">
        <v>40</v>
      </c>
      <c r="AF20" s="164">
        <v>55</v>
      </c>
      <c r="AG20" s="275">
        <v>15</v>
      </c>
      <c r="AH20" s="279">
        <f>10+AG20+11+4</f>
        <v>40</v>
      </c>
      <c r="AI20" s="164">
        <v>55</v>
      </c>
      <c r="AJ20" s="275">
        <v>7</v>
      </c>
      <c r="AK20" s="276">
        <v>29</v>
      </c>
      <c r="AL20" s="381">
        <v>38.700000000000003</v>
      </c>
      <c r="AM20" s="275">
        <v>15</v>
      </c>
      <c r="AN20" s="279">
        <f>10+AM20+12+4</f>
        <v>41</v>
      </c>
      <c r="AO20" s="164">
        <v>55</v>
      </c>
      <c r="AP20" s="275">
        <v>1</v>
      </c>
      <c r="AQ20" s="273">
        <v>15</v>
      </c>
      <c r="AR20" s="379">
        <v>32</v>
      </c>
      <c r="AS20" s="255">
        <f t="shared" si="0"/>
        <v>15.6</v>
      </c>
      <c r="AT20" s="255">
        <f t="shared" si="1"/>
        <v>39.6</v>
      </c>
      <c r="AU20" s="255">
        <f t="shared" si="4"/>
        <v>61.8</v>
      </c>
      <c r="AV20" s="266"/>
    </row>
    <row r="21" spans="1:48" s="257" customFormat="1" ht="15.6" x14ac:dyDescent="0.25">
      <c r="A21" s="253">
        <f t="shared" si="5"/>
        <v>11</v>
      </c>
      <c r="B21" s="41" t="s">
        <v>509</v>
      </c>
      <c r="C21" s="272">
        <v>20</v>
      </c>
      <c r="D21" s="273">
        <v>46</v>
      </c>
      <c r="E21" s="274">
        <v>85</v>
      </c>
      <c r="F21" s="275">
        <v>15.5</v>
      </c>
      <c r="G21" s="276">
        <v>44.5</v>
      </c>
      <c r="H21" s="277">
        <v>94</v>
      </c>
      <c r="I21" s="275">
        <v>22</v>
      </c>
      <c r="J21" s="285">
        <v>39.5</v>
      </c>
      <c r="K21" s="277">
        <v>78</v>
      </c>
      <c r="L21" s="272">
        <v>22</v>
      </c>
      <c r="M21" s="276">
        <v>46</v>
      </c>
      <c r="N21" s="277">
        <v>85</v>
      </c>
      <c r="O21" s="275">
        <v>20</v>
      </c>
      <c r="P21" s="279">
        <f>10+O21+7+12</f>
        <v>49</v>
      </c>
      <c r="Q21" s="277">
        <v>65</v>
      </c>
      <c r="R21" s="272"/>
      <c r="S21" s="276"/>
      <c r="T21" s="164">
        <v>85</v>
      </c>
      <c r="U21" s="272"/>
      <c r="V21" s="276"/>
      <c r="W21" s="164"/>
      <c r="X21" s="275"/>
      <c r="Y21" s="276"/>
      <c r="Z21" s="276">
        <v>80</v>
      </c>
      <c r="AA21" s="275">
        <v>22</v>
      </c>
      <c r="AB21" s="280">
        <f>10+AA21+2+10</f>
        <v>44</v>
      </c>
      <c r="AC21" s="277">
        <v>80</v>
      </c>
      <c r="AD21" s="275">
        <v>20</v>
      </c>
      <c r="AE21" s="164">
        <v>40</v>
      </c>
      <c r="AF21" s="164">
        <v>65</v>
      </c>
      <c r="AG21" s="275">
        <v>20</v>
      </c>
      <c r="AH21" s="279">
        <f>10+AG21+11</f>
        <v>41</v>
      </c>
      <c r="AI21" s="164">
        <v>65</v>
      </c>
      <c r="AJ21" s="275">
        <v>18</v>
      </c>
      <c r="AK21" s="276">
        <v>34</v>
      </c>
      <c r="AL21" s="381">
        <v>45</v>
      </c>
      <c r="AM21" s="275">
        <v>20</v>
      </c>
      <c r="AN21" s="279">
        <f>10+AM21+10+2</f>
        <v>42</v>
      </c>
      <c r="AO21" s="164">
        <v>65</v>
      </c>
      <c r="AP21" s="275">
        <v>14</v>
      </c>
      <c r="AQ21" s="273">
        <v>30</v>
      </c>
      <c r="AR21" s="379">
        <v>53</v>
      </c>
      <c r="AS21" s="255">
        <f t="shared" si="0"/>
        <v>19.399999999999999</v>
      </c>
      <c r="AT21" s="255">
        <f t="shared" si="1"/>
        <v>41.5</v>
      </c>
      <c r="AU21" s="255">
        <f t="shared" si="4"/>
        <v>67.5</v>
      </c>
      <c r="AV21" s="266"/>
    </row>
    <row r="22" spans="1:48" s="257" customFormat="1" ht="15.6" x14ac:dyDescent="0.25">
      <c r="A22" s="253">
        <f t="shared" si="5"/>
        <v>12</v>
      </c>
      <c r="B22" s="41" t="s">
        <v>510</v>
      </c>
      <c r="C22" s="272">
        <v>20</v>
      </c>
      <c r="D22" s="273">
        <v>40</v>
      </c>
      <c r="E22" s="274">
        <v>80</v>
      </c>
      <c r="F22" s="275">
        <v>14</v>
      </c>
      <c r="G22" s="276">
        <v>42.5</v>
      </c>
      <c r="H22" s="277">
        <v>95</v>
      </c>
      <c r="I22" s="275">
        <v>25</v>
      </c>
      <c r="J22" s="278">
        <v>50</v>
      </c>
      <c r="K22" s="277">
        <v>87</v>
      </c>
      <c r="L22" s="272">
        <v>20</v>
      </c>
      <c r="M22" s="276">
        <v>41</v>
      </c>
      <c r="N22" s="277">
        <v>80</v>
      </c>
      <c r="O22" s="275">
        <v>20</v>
      </c>
      <c r="P22" s="279">
        <f>10+O22+11</f>
        <v>41</v>
      </c>
      <c r="Q22" s="277">
        <v>65</v>
      </c>
      <c r="R22" s="272"/>
      <c r="S22" s="276"/>
      <c r="T22" s="164">
        <v>65</v>
      </c>
      <c r="U22" s="272"/>
      <c r="V22" s="276"/>
      <c r="W22" s="164"/>
      <c r="X22" s="275"/>
      <c r="Y22" s="276"/>
      <c r="Z22" s="276">
        <v>65</v>
      </c>
      <c r="AA22" s="275">
        <v>20</v>
      </c>
      <c r="AB22" s="280">
        <f>10+AA22+2+10</f>
        <v>42</v>
      </c>
      <c r="AC22" s="277">
        <v>80</v>
      </c>
      <c r="AD22" s="275">
        <v>20</v>
      </c>
      <c r="AE22" s="164">
        <v>42</v>
      </c>
      <c r="AF22" s="164">
        <v>60</v>
      </c>
      <c r="AG22" s="275">
        <v>20</v>
      </c>
      <c r="AH22" s="279">
        <f>10+AG22+11</f>
        <v>41</v>
      </c>
      <c r="AI22" s="164">
        <v>60</v>
      </c>
      <c r="AJ22" s="275">
        <v>12</v>
      </c>
      <c r="AK22" s="276">
        <v>23</v>
      </c>
      <c r="AL22" s="381">
        <v>42.9</v>
      </c>
      <c r="AM22" s="275">
        <v>20</v>
      </c>
      <c r="AN22" s="279">
        <f>10+AM22+12</f>
        <v>42</v>
      </c>
      <c r="AO22" s="164">
        <v>60</v>
      </c>
      <c r="AP22" s="275">
        <v>18</v>
      </c>
      <c r="AQ22" s="273">
        <v>30</v>
      </c>
      <c r="AR22" s="379">
        <v>48</v>
      </c>
      <c r="AS22" s="255">
        <f t="shared" si="0"/>
        <v>19</v>
      </c>
      <c r="AT22" s="255">
        <f t="shared" si="1"/>
        <v>39.5</v>
      </c>
      <c r="AU22" s="255">
        <f t="shared" si="4"/>
        <v>63.4</v>
      </c>
      <c r="AV22" s="266"/>
    </row>
    <row r="23" spans="1:48" s="257" customFormat="1" ht="15.6" x14ac:dyDescent="0.25">
      <c r="A23" s="253">
        <f t="shared" si="5"/>
        <v>13</v>
      </c>
      <c r="B23" s="41" t="s">
        <v>511</v>
      </c>
      <c r="C23" s="272">
        <v>19</v>
      </c>
      <c r="D23" s="273">
        <v>35</v>
      </c>
      <c r="E23" s="274">
        <v>65</v>
      </c>
      <c r="F23" s="275">
        <v>10</v>
      </c>
      <c r="G23" s="276">
        <v>10</v>
      </c>
      <c r="H23" s="316">
        <v>10</v>
      </c>
      <c r="I23" s="275">
        <v>1.5</v>
      </c>
      <c r="J23" s="278">
        <v>8</v>
      </c>
      <c r="K23" s="316">
        <v>28</v>
      </c>
      <c r="L23" s="272">
        <v>20</v>
      </c>
      <c r="M23" s="276">
        <v>34</v>
      </c>
      <c r="N23" s="277">
        <v>65</v>
      </c>
      <c r="O23" s="275">
        <v>5</v>
      </c>
      <c r="P23" s="279">
        <f t="shared" si="2"/>
        <v>15</v>
      </c>
      <c r="Q23" s="316">
        <v>40</v>
      </c>
      <c r="R23" s="272"/>
      <c r="S23" s="276"/>
      <c r="T23" s="164">
        <v>65</v>
      </c>
      <c r="U23" s="272"/>
      <c r="V23" s="276"/>
      <c r="W23" s="164"/>
      <c r="X23" s="275"/>
      <c r="Y23" s="276"/>
      <c r="Z23" s="368">
        <v>0</v>
      </c>
      <c r="AA23" s="275">
        <v>5</v>
      </c>
      <c r="AB23" s="280">
        <f>10+AA23+5</f>
        <v>20</v>
      </c>
      <c r="AC23" s="277">
        <v>55</v>
      </c>
      <c r="AD23" s="275">
        <v>0</v>
      </c>
      <c r="AE23" s="164">
        <v>22</v>
      </c>
      <c r="AF23" s="164">
        <v>45</v>
      </c>
      <c r="AG23" s="275">
        <v>0</v>
      </c>
      <c r="AH23" s="279">
        <f>10+AG23+11</f>
        <v>21</v>
      </c>
      <c r="AI23" s="164">
        <v>45</v>
      </c>
      <c r="AJ23" s="275">
        <v>4</v>
      </c>
      <c r="AK23" s="276">
        <v>4</v>
      </c>
      <c r="AL23" s="382">
        <v>4</v>
      </c>
      <c r="AM23" s="275">
        <v>5</v>
      </c>
      <c r="AN23" s="279">
        <f>10+AM23+12</f>
        <v>27</v>
      </c>
      <c r="AO23" s="164">
        <v>45</v>
      </c>
      <c r="AP23" s="275">
        <v>1</v>
      </c>
      <c r="AQ23" s="273">
        <v>2</v>
      </c>
      <c r="AR23" s="379">
        <v>11</v>
      </c>
      <c r="AS23" s="255">
        <f t="shared" si="0"/>
        <v>6.4</v>
      </c>
      <c r="AT23" s="255">
        <f t="shared" si="1"/>
        <v>18</v>
      </c>
      <c r="AU23" s="255">
        <f t="shared" si="4"/>
        <v>34.1</v>
      </c>
      <c r="AV23" s="266"/>
    </row>
    <row r="24" spans="1:48" s="257" customFormat="1" ht="15.6" x14ac:dyDescent="0.25">
      <c r="A24" s="253">
        <f t="shared" si="5"/>
        <v>14</v>
      </c>
      <c r="B24" s="41" t="s">
        <v>512</v>
      </c>
      <c r="C24" s="272">
        <v>20</v>
      </c>
      <c r="D24" s="273">
        <v>47</v>
      </c>
      <c r="E24" s="274">
        <v>85</v>
      </c>
      <c r="F24" s="275">
        <v>15</v>
      </c>
      <c r="G24" s="276">
        <v>30</v>
      </c>
      <c r="H24" s="277">
        <v>94.5</v>
      </c>
      <c r="I24" s="275">
        <v>25</v>
      </c>
      <c r="J24" s="278">
        <v>50</v>
      </c>
      <c r="K24" s="277">
        <v>92.5</v>
      </c>
      <c r="L24" s="272">
        <v>25</v>
      </c>
      <c r="M24" s="276">
        <v>46</v>
      </c>
      <c r="N24" s="277">
        <v>80</v>
      </c>
      <c r="O24" s="275">
        <v>25</v>
      </c>
      <c r="P24" s="279">
        <v>50</v>
      </c>
      <c r="Q24" s="277">
        <v>70</v>
      </c>
      <c r="R24" s="272"/>
      <c r="S24" s="276"/>
      <c r="T24" s="164">
        <v>85</v>
      </c>
      <c r="U24" s="272"/>
      <c r="V24" s="276"/>
      <c r="W24" s="164"/>
      <c r="X24" s="275"/>
      <c r="Y24" s="276"/>
      <c r="Z24" s="276">
        <v>84</v>
      </c>
      <c r="AA24" s="275">
        <v>25</v>
      </c>
      <c r="AB24" s="280">
        <f>10+AA24+10</f>
        <v>45</v>
      </c>
      <c r="AC24" s="277">
        <v>85</v>
      </c>
      <c r="AD24" s="275">
        <v>25</v>
      </c>
      <c r="AE24" s="164">
        <v>45</v>
      </c>
      <c r="AF24" s="164">
        <v>70</v>
      </c>
      <c r="AG24" s="275">
        <v>25</v>
      </c>
      <c r="AH24" s="279">
        <f>10+AG24+11+2.5</f>
        <v>48.5</v>
      </c>
      <c r="AI24" s="164">
        <v>70</v>
      </c>
      <c r="AJ24" s="275">
        <v>19</v>
      </c>
      <c r="AK24" s="276">
        <v>43</v>
      </c>
      <c r="AL24" s="381">
        <v>60.8</v>
      </c>
      <c r="AM24" s="275">
        <v>25</v>
      </c>
      <c r="AN24" s="279">
        <f>10+AM24+10+5</f>
        <v>50</v>
      </c>
      <c r="AO24" s="164">
        <v>70</v>
      </c>
      <c r="AP24" s="275">
        <v>18</v>
      </c>
      <c r="AQ24" s="273">
        <v>30</v>
      </c>
      <c r="AR24" s="379">
        <v>66</v>
      </c>
      <c r="AS24" s="255">
        <f t="shared" si="0"/>
        <v>22.5</v>
      </c>
      <c r="AT24" s="255">
        <f t="shared" si="1"/>
        <v>44</v>
      </c>
      <c r="AU24" s="255">
        <f t="shared" si="4"/>
        <v>72.3</v>
      </c>
      <c r="AV24" s="266"/>
    </row>
    <row r="25" spans="1:48" s="257" customFormat="1" ht="15.6" x14ac:dyDescent="0.25">
      <c r="A25" s="253">
        <f t="shared" si="5"/>
        <v>15</v>
      </c>
      <c r="B25" s="259" t="s">
        <v>616</v>
      </c>
      <c r="C25" s="272">
        <v>19</v>
      </c>
      <c r="D25" s="273">
        <v>40</v>
      </c>
      <c r="E25" s="274">
        <v>80</v>
      </c>
      <c r="F25" s="275">
        <v>15</v>
      </c>
      <c r="G25" s="276">
        <v>39.5</v>
      </c>
      <c r="H25" s="277">
        <v>92</v>
      </c>
      <c r="I25" s="275">
        <v>0.5</v>
      </c>
      <c r="J25" s="285">
        <v>46.5</v>
      </c>
      <c r="K25" s="277">
        <v>80.5</v>
      </c>
      <c r="L25" s="272">
        <v>20</v>
      </c>
      <c r="M25" s="276">
        <v>45</v>
      </c>
      <c r="N25" s="277">
        <v>80</v>
      </c>
      <c r="O25" s="275">
        <v>25</v>
      </c>
      <c r="P25" s="279">
        <f t="shared" si="2"/>
        <v>35</v>
      </c>
      <c r="Q25" s="277">
        <v>65</v>
      </c>
      <c r="R25" s="272"/>
      <c r="S25" s="276"/>
      <c r="T25" s="164">
        <v>60</v>
      </c>
      <c r="U25" s="272"/>
      <c r="V25" s="276"/>
      <c r="W25" s="164"/>
      <c r="X25" s="275"/>
      <c r="Y25" s="276"/>
      <c r="Z25" s="276">
        <v>65</v>
      </c>
      <c r="AA25" s="275">
        <v>25</v>
      </c>
      <c r="AB25" s="280">
        <f>10+AA25+10</f>
        <v>45</v>
      </c>
      <c r="AC25" s="277">
        <v>85</v>
      </c>
      <c r="AD25" s="275">
        <v>25</v>
      </c>
      <c r="AE25" s="164">
        <v>40</v>
      </c>
      <c r="AF25" s="164">
        <v>60</v>
      </c>
      <c r="AG25" s="275">
        <v>25</v>
      </c>
      <c r="AH25" s="279">
        <f t="shared" si="3"/>
        <v>35</v>
      </c>
      <c r="AI25" s="164">
        <v>60</v>
      </c>
      <c r="AJ25" s="275">
        <v>15</v>
      </c>
      <c r="AK25" s="276">
        <v>31</v>
      </c>
      <c r="AL25" s="380">
        <v>31</v>
      </c>
      <c r="AM25" s="275">
        <v>25</v>
      </c>
      <c r="AN25" s="279">
        <f>10+AM25+5</f>
        <v>40</v>
      </c>
      <c r="AO25" s="164">
        <v>60</v>
      </c>
      <c r="AP25" s="275">
        <v>20</v>
      </c>
      <c r="AQ25" s="273">
        <v>30</v>
      </c>
      <c r="AR25" s="379">
        <v>44</v>
      </c>
      <c r="AS25" s="255">
        <f t="shared" si="0"/>
        <v>19.5</v>
      </c>
      <c r="AT25" s="255">
        <f t="shared" si="1"/>
        <v>38.799999999999997</v>
      </c>
      <c r="AU25" s="255">
        <f t="shared" si="4"/>
        <v>61.6</v>
      </c>
      <c r="AV25" s="266"/>
    </row>
    <row r="26" spans="1:48" s="257" customFormat="1" ht="15.6" x14ac:dyDescent="0.25">
      <c r="A26" s="253">
        <f t="shared" si="5"/>
        <v>16</v>
      </c>
      <c r="B26" s="259" t="s">
        <v>513</v>
      </c>
      <c r="C26" s="272">
        <v>19</v>
      </c>
      <c r="D26" s="273">
        <v>35</v>
      </c>
      <c r="E26" s="274">
        <v>75</v>
      </c>
      <c r="F26" s="275">
        <v>10.5</v>
      </c>
      <c r="G26" s="276">
        <v>37</v>
      </c>
      <c r="H26" s="277">
        <v>60</v>
      </c>
      <c r="I26" s="275">
        <v>0.5</v>
      </c>
      <c r="J26" s="278">
        <v>31</v>
      </c>
      <c r="K26" s="277">
        <v>61.5</v>
      </c>
      <c r="L26" s="272">
        <v>20</v>
      </c>
      <c r="M26" s="276">
        <v>35</v>
      </c>
      <c r="N26" s="277">
        <v>80</v>
      </c>
      <c r="O26" s="275">
        <v>0</v>
      </c>
      <c r="P26" s="279">
        <f t="shared" si="2"/>
        <v>10</v>
      </c>
      <c r="Q26" s="277">
        <v>60</v>
      </c>
      <c r="R26" s="272"/>
      <c r="S26" s="276"/>
      <c r="T26" s="164">
        <v>65</v>
      </c>
      <c r="U26" s="272"/>
      <c r="V26" s="276"/>
      <c r="W26" s="164"/>
      <c r="X26" s="275"/>
      <c r="Y26" s="276"/>
      <c r="Z26" s="276">
        <v>60</v>
      </c>
      <c r="AA26" s="275">
        <v>0</v>
      </c>
      <c r="AB26" s="280">
        <f>10+AA26+10+3+2+5</f>
        <v>30</v>
      </c>
      <c r="AC26" s="277">
        <v>65</v>
      </c>
      <c r="AD26" s="275">
        <v>0</v>
      </c>
      <c r="AE26" s="164">
        <v>30</v>
      </c>
      <c r="AF26" s="164">
        <v>45</v>
      </c>
      <c r="AG26" s="275">
        <v>0</v>
      </c>
      <c r="AH26" s="279">
        <f>10+AG26+11+2+2</f>
        <v>25</v>
      </c>
      <c r="AI26" s="164">
        <v>45</v>
      </c>
      <c r="AJ26" s="275">
        <v>0.3</v>
      </c>
      <c r="AK26" s="276">
        <v>9</v>
      </c>
      <c r="AL26" s="380">
        <v>18.2</v>
      </c>
      <c r="AM26" s="275">
        <v>0</v>
      </c>
      <c r="AN26" s="279">
        <v>30</v>
      </c>
      <c r="AO26" s="164">
        <v>45</v>
      </c>
      <c r="AP26" s="275">
        <v>1</v>
      </c>
      <c r="AQ26" s="273">
        <v>2</v>
      </c>
      <c r="AR26" s="379">
        <v>14</v>
      </c>
      <c r="AS26" s="255">
        <f t="shared" si="0"/>
        <v>4.7</v>
      </c>
      <c r="AT26" s="255">
        <f t="shared" si="1"/>
        <v>24.9</v>
      </c>
      <c r="AU26" s="255">
        <f t="shared" si="4"/>
        <v>49.6</v>
      </c>
      <c r="AV26" s="266"/>
    </row>
    <row r="27" spans="1:48" s="257" customFormat="1" ht="15.6" x14ac:dyDescent="0.25">
      <c r="A27" s="253">
        <f t="shared" si="5"/>
        <v>17</v>
      </c>
      <c r="B27" s="41" t="s">
        <v>514</v>
      </c>
      <c r="C27" s="272">
        <v>20</v>
      </c>
      <c r="D27" s="272">
        <v>47</v>
      </c>
      <c r="E27" s="272">
        <v>85</v>
      </c>
      <c r="F27" s="275">
        <v>15</v>
      </c>
      <c r="G27" s="272">
        <v>44</v>
      </c>
      <c r="H27" s="272">
        <v>95</v>
      </c>
      <c r="I27" s="275">
        <v>11.5</v>
      </c>
      <c r="J27" s="272">
        <v>50</v>
      </c>
      <c r="K27" s="272">
        <v>97</v>
      </c>
      <c r="L27" s="272">
        <v>25</v>
      </c>
      <c r="M27" s="272">
        <v>48</v>
      </c>
      <c r="N27" s="272">
        <v>90</v>
      </c>
      <c r="O27" s="275">
        <v>25</v>
      </c>
      <c r="P27" s="279">
        <v>50</v>
      </c>
      <c r="Q27" s="272">
        <v>70</v>
      </c>
      <c r="R27" s="272"/>
      <c r="S27" s="272"/>
      <c r="T27" s="272">
        <v>85</v>
      </c>
      <c r="U27" s="272"/>
      <c r="V27" s="272"/>
      <c r="W27" s="272"/>
      <c r="X27" s="275"/>
      <c r="Y27" s="272"/>
      <c r="Z27" s="272">
        <v>97</v>
      </c>
      <c r="AA27" s="275">
        <v>25</v>
      </c>
      <c r="AB27" s="280">
        <f>10+AA27+10+3</f>
        <v>48</v>
      </c>
      <c r="AC27" s="272">
        <v>85</v>
      </c>
      <c r="AD27" s="275">
        <v>25</v>
      </c>
      <c r="AE27" s="272">
        <v>50</v>
      </c>
      <c r="AF27" s="272">
        <v>70</v>
      </c>
      <c r="AG27" s="275">
        <v>25</v>
      </c>
      <c r="AH27" s="279">
        <f>10+AG27+11+4</f>
        <v>50</v>
      </c>
      <c r="AI27" s="272">
        <v>70</v>
      </c>
      <c r="AJ27" s="275">
        <v>19</v>
      </c>
      <c r="AK27" s="272">
        <v>50</v>
      </c>
      <c r="AL27" s="380">
        <v>68</v>
      </c>
      <c r="AM27" s="275">
        <v>25</v>
      </c>
      <c r="AN27" s="286">
        <f>10+AM27+15</f>
        <v>50</v>
      </c>
      <c r="AO27" s="272">
        <v>70</v>
      </c>
      <c r="AP27" s="275">
        <v>20</v>
      </c>
      <c r="AQ27" s="272">
        <v>40</v>
      </c>
      <c r="AR27" s="379">
        <v>68</v>
      </c>
      <c r="AS27" s="255">
        <f t="shared" si="0"/>
        <v>21.4</v>
      </c>
      <c r="AT27" s="255">
        <f t="shared" si="1"/>
        <v>47.9</v>
      </c>
      <c r="AU27" s="255">
        <f t="shared" si="4"/>
        <v>75</v>
      </c>
      <c r="AV27" s="266"/>
    </row>
    <row r="28" spans="1:48" ht="36" customHeight="1" x14ac:dyDescent="0.3">
      <c r="A28" s="574" t="s">
        <v>10</v>
      </c>
      <c r="B28" s="575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8"/>
      <c r="S28" s="288"/>
      <c r="T28" s="287"/>
      <c r="U28" s="288"/>
      <c r="V28" s="288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9"/>
      <c r="AQ28" s="287"/>
      <c r="AR28" s="287"/>
      <c r="AS28" s="290"/>
      <c r="AT28" s="290"/>
      <c r="AU28" s="290"/>
    </row>
    <row r="29" spans="1:48" x14ac:dyDescent="0.25">
      <c r="A29" s="247"/>
      <c r="B29" s="250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8"/>
      <c r="AT29" s="248"/>
      <c r="AU29" s="248"/>
    </row>
    <row r="30" spans="1:48" x14ac:dyDescent="0.25">
      <c r="A30" s="247"/>
      <c r="B30" s="250" t="s">
        <v>11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8"/>
      <c r="AT30" s="248"/>
      <c r="AU30" s="248"/>
    </row>
    <row r="31" spans="1:48" x14ac:dyDescent="0.25">
      <c r="A31" s="247"/>
      <c r="B31" s="250"/>
      <c r="C31" s="247" t="s">
        <v>12</v>
      </c>
      <c r="D31" s="247"/>
      <c r="E31" s="247"/>
      <c r="F31" s="247"/>
      <c r="G31" s="247"/>
      <c r="H31" s="247"/>
      <c r="I31" s="247"/>
      <c r="J31" s="247"/>
      <c r="K31" s="247"/>
      <c r="M31" s="247"/>
      <c r="O31" s="247"/>
      <c r="P31" s="247"/>
      <c r="Q31" s="247" t="s">
        <v>13</v>
      </c>
      <c r="R31" s="247"/>
      <c r="S31" s="247"/>
      <c r="T31" s="247"/>
      <c r="U31" s="247"/>
      <c r="V31" s="247"/>
      <c r="W31" s="247"/>
      <c r="X31" s="247"/>
      <c r="Y31" s="247"/>
      <c r="Z31" s="247"/>
      <c r="AB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8"/>
      <c r="AT31" s="248"/>
      <c r="AU31" s="248"/>
    </row>
  </sheetData>
  <mergeCells count="39">
    <mergeCell ref="AG9:AI9"/>
    <mergeCell ref="A8:A9"/>
    <mergeCell ref="B8:B9"/>
    <mergeCell ref="C8:E8"/>
    <mergeCell ref="F8:H8"/>
    <mergeCell ref="I8:K8"/>
    <mergeCell ref="U8:W8"/>
    <mergeCell ref="U9:W9"/>
    <mergeCell ref="R9:T9"/>
    <mergeCell ref="A28:B28"/>
    <mergeCell ref="X9:Z9"/>
    <mergeCell ref="AA9:AC9"/>
    <mergeCell ref="AD9:AF9"/>
    <mergeCell ref="C9:E9"/>
    <mergeCell ref="F9:H9"/>
    <mergeCell ref="I9:K9"/>
    <mergeCell ref="L9:N9"/>
    <mergeCell ref="O9:Q9"/>
    <mergeCell ref="AV8:AX8"/>
    <mergeCell ref="AP9:AR9"/>
    <mergeCell ref="AV9:AX9"/>
    <mergeCell ref="L8:N8"/>
    <mergeCell ref="O8:Q8"/>
    <mergeCell ref="R8:T8"/>
    <mergeCell ref="X8:Z8"/>
    <mergeCell ref="AA8:AC8"/>
    <mergeCell ref="AD8:AF8"/>
    <mergeCell ref="AG8:AI8"/>
    <mergeCell ref="AJ8:AL8"/>
    <mergeCell ref="AM8:AO8"/>
    <mergeCell ref="AP8:AR8"/>
    <mergeCell ref="AS8:AU9"/>
    <mergeCell ref="AJ9:AL9"/>
    <mergeCell ref="AM9:AO9"/>
    <mergeCell ref="A1:AU1"/>
    <mergeCell ref="A2:AU2"/>
    <mergeCell ref="A3:F3"/>
    <mergeCell ref="A4:F4"/>
    <mergeCell ref="A5:F5"/>
  </mergeCells>
  <pageMargins left="0.25" right="0.22" top="0.51" bottom="0.47" header="0.5" footer="0.5"/>
  <pageSetup paperSize="9" scale="61" orientation="landscape" r:id="rId1"/>
  <headerFooter alignWithMargins="0"/>
  <ignoredErrors>
    <ignoredError sqref="AH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view="pageBreakPreview" topLeftCell="A4" zoomScale="98" zoomScaleNormal="100" zoomScaleSheetLayoutView="98" workbookViewId="0">
      <selection activeCell="AC12" sqref="AC12"/>
    </sheetView>
  </sheetViews>
  <sheetFormatPr defaultRowHeight="14.4" x14ac:dyDescent="0.3"/>
  <cols>
    <col min="1" max="1" width="3.44140625" customWidth="1"/>
    <col min="2" max="2" width="30.88671875" customWidth="1"/>
    <col min="3" max="3" width="4.44140625" customWidth="1"/>
    <col min="4" max="4" width="4.5546875" customWidth="1"/>
    <col min="5" max="5" width="4.33203125" customWidth="1"/>
    <col min="6" max="6" width="4.6640625" customWidth="1"/>
    <col min="7" max="7" width="4.5546875" customWidth="1"/>
    <col min="8" max="8" width="4.33203125" customWidth="1"/>
    <col min="9" max="9" width="4.77734375" customWidth="1"/>
    <col min="10" max="10" width="4.44140625" customWidth="1"/>
    <col min="11" max="11" width="4.6640625" customWidth="1"/>
    <col min="12" max="12" width="4.44140625" customWidth="1"/>
    <col min="13" max="13" width="4.21875" customWidth="1"/>
    <col min="14" max="14" width="4.33203125" customWidth="1"/>
    <col min="15" max="15" width="4.21875" customWidth="1"/>
    <col min="16" max="16" width="4.88671875" customWidth="1"/>
    <col min="17" max="20" width="4.33203125" customWidth="1"/>
    <col min="21" max="21" width="4.6640625" customWidth="1"/>
    <col min="22" max="22" width="4.33203125" customWidth="1"/>
    <col min="23" max="23" width="4.6640625" customWidth="1"/>
    <col min="24" max="24" width="4.33203125" customWidth="1"/>
    <col min="25" max="25" width="4.6640625" customWidth="1"/>
    <col min="26" max="26" width="4.33203125" customWidth="1"/>
    <col min="27" max="27" width="5" customWidth="1"/>
    <col min="28" max="28" width="5.33203125" customWidth="1"/>
    <col min="29" max="29" width="5.109375" customWidth="1"/>
    <col min="30" max="30" width="5.88671875" customWidth="1"/>
  </cols>
  <sheetData>
    <row r="1" spans="1:30" ht="15.6" x14ac:dyDescent="0.3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</row>
    <row r="2" spans="1:30" ht="15.6" x14ac:dyDescent="0.3">
      <c r="A2" s="553" t="s">
        <v>737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</row>
    <row r="3" spans="1:30" ht="15.6" x14ac:dyDescent="0.3">
      <c r="A3" s="554" t="s">
        <v>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30" x14ac:dyDescent="0.3">
      <c r="A4" s="579" t="s">
        <v>738</v>
      </c>
      <c r="F4" s="231"/>
      <c r="G4" s="231"/>
      <c r="H4" s="231"/>
      <c r="I4" s="231"/>
      <c r="J4" s="231"/>
      <c r="K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4"/>
      <c r="AB4" s="4"/>
      <c r="AC4" s="4"/>
    </row>
    <row r="5" spans="1:30" ht="15.6" x14ac:dyDescent="0.3">
      <c r="A5" s="554" t="s">
        <v>739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4"/>
      <c r="AB5" s="4"/>
      <c r="AC5" s="4"/>
    </row>
    <row r="6" spans="1:30" ht="15.6" x14ac:dyDescent="0.3">
      <c r="A6" s="440" t="s">
        <v>740</v>
      </c>
      <c r="B6" s="440"/>
      <c r="C6" s="440"/>
      <c r="D6" s="440"/>
      <c r="E6" s="440"/>
      <c r="F6" s="231"/>
      <c r="G6" s="231"/>
      <c r="H6" s="231"/>
      <c r="I6" s="440"/>
      <c r="J6" s="440"/>
      <c r="K6" s="440"/>
      <c r="L6" s="440"/>
      <c r="M6" s="231"/>
      <c r="N6" s="231"/>
      <c r="O6" s="231"/>
      <c r="P6" s="231"/>
      <c r="Q6" s="231"/>
      <c r="R6" s="231"/>
      <c r="S6" s="231"/>
      <c r="T6" s="231"/>
      <c r="U6" s="440"/>
      <c r="V6" s="440"/>
      <c r="W6" s="440"/>
      <c r="X6" s="231"/>
      <c r="Y6" s="231"/>
      <c r="Z6" s="231"/>
      <c r="AA6" s="4"/>
      <c r="AB6" s="4"/>
      <c r="AC6" s="4"/>
    </row>
    <row r="7" spans="1:30" ht="13.95" customHeight="1" x14ac:dyDescent="0.3">
      <c r="A7" s="231"/>
      <c r="B7" s="6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4"/>
      <c r="AB7" s="4"/>
      <c r="AC7" s="4"/>
    </row>
    <row r="8" spans="1:30" ht="78" customHeight="1" x14ac:dyDescent="0.3">
      <c r="A8" s="549" t="s">
        <v>3</v>
      </c>
      <c r="B8" s="551" t="s">
        <v>4</v>
      </c>
      <c r="C8" s="580" t="s">
        <v>741</v>
      </c>
      <c r="D8" s="581"/>
      <c r="E8" s="582"/>
      <c r="F8" s="583" t="s">
        <v>742</v>
      </c>
      <c r="G8" s="584"/>
      <c r="H8" s="585"/>
      <c r="I8" s="583" t="s">
        <v>743</v>
      </c>
      <c r="J8" s="584"/>
      <c r="K8" s="585"/>
      <c r="L8" s="583" t="s">
        <v>744</v>
      </c>
      <c r="M8" s="584"/>
      <c r="N8" s="585"/>
      <c r="O8" s="583" t="s">
        <v>745</v>
      </c>
      <c r="P8" s="584"/>
      <c r="Q8" s="585"/>
      <c r="R8" s="586" t="s">
        <v>746</v>
      </c>
      <c r="S8" s="587"/>
      <c r="T8" s="588"/>
      <c r="U8" s="586" t="s">
        <v>747</v>
      </c>
      <c r="V8" s="587"/>
      <c r="W8" s="588"/>
      <c r="X8" s="586" t="s">
        <v>748</v>
      </c>
      <c r="Y8" s="587"/>
      <c r="Z8" s="588"/>
      <c r="AA8" s="555" t="s">
        <v>5</v>
      </c>
      <c r="AB8" s="556"/>
      <c r="AC8" s="557"/>
    </row>
    <row r="9" spans="1:30" ht="22.8" customHeight="1" x14ac:dyDescent="0.3">
      <c r="A9" s="550"/>
      <c r="B9" s="552"/>
      <c r="C9" s="589" t="s">
        <v>331</v>
      </c>
      <c r="D9" s="590"/>
      <c r="E9" s="591"/>
      <c r="F9" s="592" t="s">
        <v>749</v>
      </c>
      <c r="G9" s="593"/>
      <c r="H9" s="594"/>
      <c r="I9" s="595" t="s">
        <v>749</v>
      </c>
      <c r="J9" s="596"/>
      <c r="K9" s="597"/>
      <c r="L9" s="598" t="s">
        <v>750</v>
      </c>
      <c r="M9" s="599"/>
      <c r="N9" s="600"/>
      <c r="O9" s="589" t="s">
        <v>750</v>
      </c>
      <c r="P9" s="590"/>
      <c r="Q9" s="591"/>
      <c r="R9" s="601" t="s">
        <v>751</v>
      </c>
      <c r="S9" s="602"/>
      <c r="T9" s="603"/>
      <c r="U9" s="604" t="s">
        <v>749</v>
      </c>
      <c r="V9" s="605"/>
      <c r="W9" s="606"/>
      <c r="X9" s="604" t="s">
        <v>752</v>
      </c>
      <c r="Y9" s="605"/>
      <c r="Z9" s="606"/>
      <c r="AA9" s="558"/>
      <c r="AB9" s="559"/>
      <c r="AC9" s="560"/>
    </row>
    <row r="10" spans="1:30" ht="60" customHeight="1" x14ac:dyDescent="0.3">
      <c r="A10" s="441"/>
      <c r="B10" s="441"/>
      <c r="C10" s="441" t="s">
        <v>6</v>
      </c>
      <c r="D10" s="441" t="s">
        <v>20</v>
      </c>
      <c r="E10" s="441" t="s">
        <v>8</v>
      </c>
      <c r="F10" s="441" t="s">
        <v>6</v>
      </c>
      <c r="G10" s="441" t="s">
        <v>20</v>
      </c>
      <c r="H10" s="441" t="s">
        <v>9</v>
      </c>
      <c r="I10" s="441" t="s">
        <v>6</v>
      </c>
      <c r="J10" s="441" t="s">
        <v>20</v>
      </c>
      <c r="K10" s="441" t="s">
        <v>8</v>
      </c>
      <c r="L10" s="441" t="s">
        <v>6</v>
      </c>
      <c r="M10" s="441" t="s">
        <v>20</v>
      </c>
      <c r="N10" s="441" t="s">
        <v>8</v>
      </c>
      <c r="O10" s="441" t="s">
        <v>6</v>
      </c>
      <c r="P10" s="441" t="s">
        <v>20</v>
      </c>
      <c r="Q10" s="441" t="s">
        <v>8</v>
      </c>
      <c r="R10" s="441" t="s">
        <v>6</v>
      </c>
      <c r="S10" s="441" t="s">
        <v>20</v>
      </c>
      <c r="T10" s="441" t="s">
        <v>8</v>
      </c>
      <c r="U10" s="441" t="s">
        <v>6</v>
      </c>
      <c r="V10" s="441" t="s">
        <v>20</v>
      </c>
      <c r="W10" s="441" t="s">
        <v>9</v>
      </c>
      <c r="X10" s="441" t="s">
        <v>6</v>
      </c>
      <c r="Y10" s="441" t="s">
        <v>20</v>
      </c>
      <c r="Z10" s="441" t="s">
        <v>9</v>
      </c>
      <c r="AA10" s="441" t="s">
        <v>6</v>
      </c>
      <c r="AB10" s="441" t="s">
        <v>20</v>
      </c>
      <c r="AC10" s="441" t="s">
        <v>9</v>
      </c>
    </row>
    <row r="11" spans="1:30" x14ac:dyDescent="0.3">
      <c r="A11" s="607">
        <v>1</v>
      </c>
      <c r="B11" s="608" t="s">
        <v>753</v>
      </c>
      <c r="C11" s="609">
        <v>20</v>
      </c>
      <c r="D11" s="610">
        <v>40</v>
      </c>
      <c r="E11" s="609">
        <v>85</v>
      </c>
      <c r="F11" s="609">
        <v>10</v>
      </c>
      <c r="G11" s="609">
        <v>25</v>
      </c>
      <c r="H11" s="609">
        <v>60</v>
      </c>
      <c r="I11" s="609">
        <v>25</v>
      </c>
      <c r="J11" s="609">
        <v>50</v>
      </c>
      <c r="K11" s="609">
        <v>82</v>
      </c>
      <c r="L11" s="609">
        <v>15</v>
      </c>
      <c r="M11" s="609">
        <v>35</v>
      </c>
      <c r="N11" s="609">
        <v>69</v>
      </c>
      <c r="O11" s="609">
        <v>11</v>
      </c>
      <c r="P11" s="609">
        <v>31</v>
      </c>
      <c r="Q11" s="609">
        <v>80</v>
      </c>
      <c r="R11" s="609">
        <v>22</v>
      </c>
      <c r="S11" s="609">
        <v>41</v>
      </c>
      <c r="T11" s="609">
        <v>61</v>
      </c>
      <c r="U11" s="609">
        <v>20</v>
      </c>
      <c r="V11" s="609">
        <v>41</v>
      </c>
      <c r="W11" s="609">
        <v>59</v>
      </c>
      <c r="X11" s="609">
        <v>25</v>
      </c>
      <c r="Y11" s="609">
        <v>50</v>
      </c>
      <c r="Z11" s="609">
        <v>60</v>
      </c>
      <c r="AA11" s="611">
        <f>ROUND((C11+I11+L11+O11+F11+R11+U11+X11)/8,1)</f>
        <v>18.5</v>
      </c>
      <c r="AB11" s="611">
        <f>ROUND((D11+S11+J11+M11+P11+G11+V11+Y11)/8,1)</f>
        <v>39.1</v>
      </c>
      <c r="AC11" s="611">
        <f>ROUND((E11+T11+K11+N11+Q11+H11+W11+Z11)/8,1)</f>
        <v>69.5</v>
      </c>
    </row>
    <row r="12" spans="1:30" x14ac:dyDescent="0.3">
      <c r="A12" s="607">
        <f>A11+1</f>
        <v>2</v>
      </c>
      <c r="B12" s="608" t="s">
        <v>754</v>
      </c>
      <c r="C12" s="609">
        <v>25</v>
      </c>
      <c r="D12" s="610">
        <v>45</v>
      </c>
      <c r="E12" s="609">
        <v>85</v>
      </c>
      <c r="F12" s="609">
        <v>10</v>
      </c>
      <c r="G12" s="609">
        <v>25</v>
      </c>
      <c r="H12" s="609">
        <v>60</v>
      </c>
      <c r="I12" s="609">
        <v>20</v>
      </c>
      <c r="J12" s="609">
        <v>35</v>
      </c>
      <c r="K12" s="609">
        <v>65</v>
      </c>
      <c r="L12" s="609">
        <v>9</v>
      </c>
      <c r="M12" s="609">
        <v>31</v>
      </c>
      <c r="N12" s="609">
        <v>63</v>
      </c>
      <c r="O12" s="609">
        <v>3</v>
      </c>
      <c r="P12" s="609">
        <v>25</v>
      </c>
      <c r="Q12" s="609">
        <v>68</v>
      </c>
      <c r="R12" s="609">
        <v>20</v>
      </c>
      <c r="S12" s="609">
        <v>38</v>
      </c>
      <c r="T12" s="609">
        <v>46</v>
      </c>
      <c r="U12" s="612">
        <v>12</v>
      </c>
      <c r="V12" s="609">
        <v>22</v>
      </c>
      <c r="W12" s="609">
        <v>45</v>
      </c>
      <c r="X12" s="609">
        <v>20</v>
      </c>
      <c r="Y12" s="609">
        <v>40</v>
      </c>
      <c r="Z12" s="609">
        <v>45</v>
      </c>
      <c r="AA12" s="611">
        <f t="shared" ref="AA12:AA15" si="0">ROUND((C12+I12+L12+O12+F12+R12+U12+X12)/8,1)</f>
        <v>14.9</v>
      </c>
      <c r="AB12" s="611">
        <f t="shared" ref="AB12:AC15" si="1">ROUND((D12+S12+J12+M12+P12+G12+V12+Y12)/8,1)</f>
        <v>32.6</v>
      </c>
      <c r="AC12" s="611">
        <f t="shared" si="1"/>
        <v>59.6</v>
      </c>
    </row>
    <row r="13" spans="1:30" x14ac:dyDescent="0.3">
      <c r="A13" s="607">
        <f>A12+1</f>
        <v>3</v>
      </c>
      <c r="B13" s="613" t="s">
        <v>755</v>
      </c>
      <c r="C13" s="609">
        <v>25</v>
      </c>
      <c r="D13" s="610">
        <v>45</v>
      </c>
      <c r="E13" s="609">
        <v>85</v>
      </c>
      <c r="F13" s="609">
        <v>10</v>
      </c>
      <c r="G13" s="609">
        <v>25</v>
      </c>
      <c r="H13" s="609">
        <v>60</v>
      </c>
      <c r="I13" s="609">
        <v>25</v>
      </c>
      <c r="J13" s="609">
        <v>50</v>
      </c>
      <c r="K13" s="609">
        <v>85</v>
      </c>
      <c r="L13" s="609">
        <v>16</v>
      </c>
      <c r="M13" s="609">
        <v>39</v>
      </c>
      <c r="N13" s="609">
        <v>75</v>
      </c>
      <c r="O13" s="609">
        <v>11</v>
      </c>
      <c r="P13" s="609">
        <v>31</v>
      </c>
      <c r="Q13" s="609">
        <v>75</v>
      </c>
      <c r="R13" s="609">
        <v>24</v>
      </c>
      <c r="S13" s="609">
        <v>49</v>
      </c>
      <c r="T13" s="609">
        <v>68</v>
      </c>
      <c r="U13" s="609">
        <v>25</v>
      </c>
      <c r="V13" s="609">
        <v>49</v>
      </c>
      <c r="W13" s="609">
        <v>64</v>
      </c>
      <c r="X13" s="609">
        <v>25</v>
      </c>
      <c r="Y13" s="609">
        <v>50</v>
      </c>
      <c r="Z13" s="609">
        <v>60</v>
      </c>
      <c r="AA13" s="611">
        <f t="shared" si="0"/>
        <v>20.100000000000001</v>
      </c>
      <c r="AB13" s="611">
        <f t="shared" si="1"/>
        <v>42.3</v>
      </c>
      <c r="AC13" s="611">
        <f t="shared" si="1"/>
        <v>71.5</v>
      </c>
      <c r="AD13" s="614"/>
    </row>
    <row r="14" spans="1:30" x14ac:dyDescent="0.3">
      <c r="A14" s="607">
        <f>A13+1</f>
        <v>4</v>
      </c>
      <c r="B14" s="613" t="s">
        <v>756</v>
      </c>
      <c r="C14" s="609">
        <v>25</v>
      </c>
      <c r="D14" s="610">
        <v>45</v>
      </c>
      <c r="E14" s="609">
        <v>85</v>
      </c>
      <c r="F14" s="609">
        <v>10</v>
      </c>
      <c r="G14" s="609">
        <v>25</v>
      </c>
      <c r="H14" s="609">
        <v>60</v>
      </c>
      <c r="I14" s="609">
        <v>25</v>
      </c>
      <c r="J14" s="609">
        <v>50</v>
      </c>
      <c r="K14" s="609">
        <v>74</v>
      </c>
      <c r="L14" s="609">
        <v>16</v>
      </c>
      <c r="M14" s="609">
        <v>32</v>
      </c>
      <c r="N14" s="609">
        <v>73</v>
      </c>
      <c r="O14" s="609">
        <v>11</v>
      </c>
      <c r="P14" s="609">
        <v>31</v>
      </c>
      <c r="Q14" s="609">
        <v>65</v>
      </c>
      <c r="R14" s="609">
        <v>25</v>
      </c>
      <c r="S14" s="609">
        <v>47</v>
      </c>
      <c r="T14" s="609">
        <v>64</v>
      </c>
      <c r="U14" s="609">
        <v>24</v>
      </c>
      <c r="V14" s="609">
        <v>41</v>
      </c>
      <c r="W14" s="609">
        <v>59</v>
      </c>
      <c r="X14" s="609">
        <v>25</v>
      </c>
      <c r="Y14" s="609">
        <v>50</v>
      </c>
      <c r="Z14" s="609">
        <v>60</v>
      </c>
      <c r="AA14" s="611">
        <f t="shared" si="0"/>
        <v>20.100000000000001</v>
      </c>
      <c r="AB14" s="611">
        <f t="shared" si="1"/>
        <v>40.1</v>
      </c>
      <c r="AC14" s="611">
        <f t="shared" si="1"/>
        <v>67.5</v>
      </c>
    </row>
    <row r="15" spans="1:30" x14ac:dyDescent="0.3">
      <c r="A15" s="607">
        <f>A14+1</f>
        <v>5</v>
      </c>
      <c r="B15" s="608" t="s">
        <v>757</v>
      </c>
      <c r="C15" s="609">
        <v>20</v>
      </c>
      <c r="D15" s="610">
        <v>40</v>
      </c>
      <c r="E15" s="609">
        <v>85</v>
      </c>
      <c r="F15" s="609">
        <v>10</v>
      </c>
      <c r="G15" s="609">
        <v>25</v>
      </c>
      <c r="H15" s="609">
        <v>60</v>
      </c>
      <c r="I15" s="609">
        <v>25</v>
      </c>
      <c r="J15" s="609">
        <v>50</v>
      </c>
      <c r="K15" s="609">
        <v>94</v>
      </c>
      <c r="L15" s="609">
        <v>16</v>
      </c>
      <c r="M15" s="609">
        <v>36</v>
      </c>
      <c r="N15" s="609">
        <v>75</v>
      </c>
      <c r="O15" s="609">
        <v>11</v>
      </c>
      <c r="P15" s="609">
        <v>31</v>
      </c>
      <c r="Q15" s="609">
        <v>76</v>
      </c>
      <c r="R15" s="609">
        <v>25</v>
      </c>
      <c r="S15" s="609">
        <v>49</v>
      </c>
      <c r="T15" s="609">
        <v>66</v>
      </c>
      <c r="U15" s="609">
        <v>25</v>
      </c>
      <c r="V15" s="609">
        <v>50</v>
      </c>
      <c r="W15" s="609">
        <v>68</v>
      </c>
      <c r="X15" s="609">
        <v>25</v>
      </c>
      <c r="Y15" s="609">
        <v>50</v>
      </c>
      <c r="Z15" s="609">
        <v>60</v>
      </c>
      <c r="AA15" s="611">
        <f t="shared" si="0"/>
        <v>19.600000000000001</v>
      </c>
      <c r="AB15" s="611">
        <f t="shared" si="1"/>
        <v>41.4</v>
      </c>
      <c r="AC15" s="611">
        <f t="shared" si="1"/>
        <v>73</v>
      </c>
    </row>
    <row r="16" spans="1:30" ht="36.6" customHeight="1" x14ac:dyDescent="0.3">
      <c r="A16" s="547" t="s">
        <v>10</v>
      </c>
      <c r="B16" s="54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</row>
    <row r="17" spans="1:29" x14ac:dyDescent="0.3">
      <c r="A17" s="231"/>
      <c r="B17" s="6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4"/>
      <c r="AB17" s="4"/>
      <c r="AC17" s="4"/>
    </row>
    <row r="18" spans="1:29" x14ac:dyDescent="0.3">
      <c r="A18" s="231"/>
      <c r="B18" s="6" t="s">
        <v>11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4"/>
      <c r="AB18" s="4"/>
      <c r="AC18" s="4"/>
    </row>
    <row r="19" spans="1:29" x14ac:dyDescent="0.3">
      <c r="A19" s="231"/>
      <c r="B19" s="6"/>
      <c r="D19" s="231"/>
      <c r="E19" s="231" t="s">
        <v>12</v>
      </c>
      <c r="F19" s="231"/>
      <c r="G19" s="231"/>
      <c r="H19" s="231"/>
      <c r="I19" s="231"/>
      <c r="J19" s="231"/>
      <c r="K19" s="231"/>
      <c r="L19" s="231"/>
      <c r="M19" s="231"/>
      <c r="N19" s="231"/>
      <c r="S19" s="231" t="s">
        <v>13</v>
      </c>
      <c r="U19" s="231"/>
      <c r="V19" s="231"/>
      <c r="W19" s="231"/>
      <c r="X19" s="231"/>
      <c r="Y19" s="231"/>
      <c r="Z19" s="231"/>
      <c r="AA19" s="4"/>
      <c r="AB19" s="4"/>
      <c r="AC19" s="4"/>
    </row>
  </sheetData>
  <mergeCells count="24">
    <mergeCell ref="R9:T9"/>
    <mergeCell ref="U9:W9"/>
    <mergeCell ref="X9:Z9"/>
    <mergeCell ref="A16:B16"/>
    <mergeCell ref="O8:Q8"/>
    <mergeCell ref="R8:T8"/>
    <mergeCell ref="U8:W8"/>
    <mergeCell ref="X8:Z8"/>
    <mergeCell ref="AA8:AC9"/>
    <mergeCell ref="C9:E9"/>
    <mergeCell ref="F9:H9"/>
    <mergeCell ref="I9:K9"/>
    <mergeCell ref="L9:N9"/>
    <mergeCell ref="O9:Q9"/>
    <mergeCell ref="A1:AC1"/>
    <mergeCell ref="A2:AC2"/>
    <mergeCell ref="A3:L3"/>
    <mergeCell ref="A5:L5"/>
    <mergeCell ref="A8:A9"/>
    <mergeCell ref="B8:B9"/>
    <mergeCell ref="C8:E8"/>
    <mergeCell ref="F8:H8"/>
    <mergeCell ref="I8:K8"/>
    <mergeCell ref="L8:N8"/>
  </mergeCells>
  <pageMargins left="0.4" right="0.24" top="0.46" bottom="0.46" header="0.3" footer="0.3"/>
  <pageSetup paperSize="9" scale="68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view="pageBreakPreview" topLeftCell="A7" zoomScale="85" zoomScaleNormal="90" zoomScaleSheetLayoutView="85" workbookViewId="0">
      <selection activeCell="AJ25" sqref="AJ25"/>
    </sheetView>
  </sheetViews>
  <sheetFormatPr defaultRowHeight="13.2" x14ac:dyDescent="0.25"/>
  <cols>
    <col min="1" max="1" width="3.44140625" style="402" customWidth="1"/>
    <col min="2" max="2" width="37.88671875" style="403" customWidth="1"/>
    <col min="3" max="3" width="3.6640625" style="402" customWidth="1"/>
    <col min="4" max="4" width="4.33203125" style="403" customWidth="1"/>
    <col min="5" max="5" width="4.44140625" style="402" customWidth="1"/>
    <col min="6" max="6" width="5.33203125" style="402" customWidth="1"/>
    <col min="7" max="7" width="5" style="402" customWidth="1"/>
    <col min="8" max="8" width="4.109375" style="402" customWidth="1"/>
    <col min="9" max="9" width="4" style="402" customWidth="1"/>
    <col min="10" max="10" width="3.88671875" style="402" customWidth="1"/>
    <col min="11" max="11" width="4.109375" style="402" customWidth="1"/>
    <col min="12" max="12" width="4.33203125" style="402" customWidth="1"/>
    <col min="13" max="13" width="4" style="402" customWidth="1"/>
    <col min="14" max="14" width="4.33203125" style="402" customWidth="1"/>
    <col min="15" max="15" width="3.6640625" style="402" customWidth="1"/>
    <col min="16" max="16" width="3.88671875" style="402" customWidth="1"/>
    <col min="17" max="17" width="4.33203125" style="402" customWidth="1"/>
    <col min="18" max="19" width="3.6640625" style="402" customWidth="1"/>
    <col min="20" max="20" width="4.109375" style="402" customWidth="1"/>
    <col min="21" max="22" width="5.33203125" style="402" customWidth="1"/>
    <col min="23" max="23" width="5.88671875" style="402" customWidth="1"/>
    <col min="24" max="24" width="4.44140625" style="402" customWidth="1"/>
    <col min="25" max="25" width="4.5546875" style="402" customWidth="1"/>
    <col min="26" max="26" width="4.44140625" style="402" customWidth="1"/>
    <col min="27" max="27" width="4.109375" style="402" customWidth="1"/>
    <col min="28" max="28" width="3.88671875" style="402" customWidth="1"/>
    <col min="29" max="30" width="4.33203125" style="402" customWidth="1"/>
    <col min="31" max="31" width="3.88671875" style="402" customWidth="1"/>
    <col min="32" max="32" width="4.109375" style="402" customWidth="1"/>
    <col min="33" max="33" width="5.6640625" style="413" customWidth="1"/>
    <col min="34" max="34" width="5" style="413" customWidth="1"/>
    <col min="35" max="35" width="6.5546875" style="413" customWidth="1"/>
    <col min="36" max="256" width="8.88671875" style="403"/>
    <col min="257" max="257" width="3.44140625" style="403" customWidth="1"/>
    <col min="258" max="258" width="37.88671875" style="403" customWidth="1"/>
    <col min="259" max="259" width="3.6640625" style="403" customWidth="1"/>
    <col min="260" max="260" width="4.33203125" style="403" customWidth="1"/>
    <col min="261" max="261" width="4.44140625" style="403" customWidth="1"/>
    <col min="262" max="262" width="5.33203125" style="403" customWidth="1"/>
    <col min="263" max="263" width="5" style="403" customWidth="1"/>
    <col min="264" max="264" width="4.109375" style="403" customWidth="1"/>
    <col min="265" max="265" width="4" style="403" customWidth="1"/>
    <col min="266" max="266" width="3.88671875" style="403" customWidth="1"/>
    <col min="267" max="267" width="4.109375" style="403" customWidth="1"/>
    <col min="268" max="268" width="4.33203125" style="403" customWidth="1"/>
    <col min="269" max="269" width="4" style="403" customWidth="1"/>
    <col min="270" max="270" width="4.33203125" style="403" customWidth="1"/>
    <col min="271" max="271" width="3.6640625" style="403" customWidth="1"/>
    <col min="272" max="272" width="3.88671875" style="403" customWidth="1"/>
    <col min="273" max="273" width="4.33203125" style="403" customWidth="1"/>
    <col min="274" max="275" width="3.6640625" style="403" customWidth="1"/>
    <col min="276" max="276" width="4.109375" style="403" customWidth="1"/>
    <col min="277" max="278" width="5.33203125" style="403" customWidth="1"/>
    <col min="279" max="279" width="5.88671875" style="403" customWidth="1"/>
    <col min="280" max="280" width="4.44140625" style="403" customWidth="1"/>
    <col min="281" max="281" width="4.5546875" style="403" customWidth="1"/>
    <col min="282" max="282" width="4.44140625" style="403" customWidth="1"/>
    <col min="283" max="283" width="4.109375" style="403" customWidth="1"/>
    <col min="284" max="284" width="3.88671875" style="403" customWidth="1"/>
    <col min="285" max="286" width="4.33203125" style="403" customWidth="1"/>
    <col min="287" max="287" width="3.88671875" style="403" customWidth="1"/>
    <col min="288" max="288" width="4.109375" style="403" customWidth="1"/>
    <col min="289" max="289" width="5.6640625" style="403" customWidth="1"/>
    <col min="290" max="290" width="5" style="403" customWidth="1"/>
    <col min="291" max="291" width="6.5546875" style="403" customWidth="1"/>
    <col min="292" max="512" width="8.88671875" style="403"/>
    <col min="513" max="513" width="3.44140625" style="403" customWidth="1"/>
    <col min="514" max="514" width="37.88671875" style="403" customWidth="1"/>
    <col min="515" max="515" width="3.6640625" style="403" customWidth="1"/>
    <col min="516" max="516" width="4.33203125" style="403" customWidth="1"/>
    <col min="517" max="517" width="4.44140625" style="403" customWidth="1"/>
    <col min="518" max="518" width="5.33203125" style="403" customWidth="1"/>
    <col min="519" max="519" width="5" style="403" customWidth="1"/>
    <col min="520" max="520" width="4.109375" style="403" customWidth="1"/>
    <col min="521" max="521" width="4" style="403" customWidth="1"/>
    <col min="522" max="522" width="3.88671875" style="403" customWidth="1"/>
    <col min="523" max="523" width="4.109375" style="403" customWidth="1"/>
    <col min="524" max="524" width="4.33203125" style="403" customWidth="1"/>
    <col min="525" max="525" width="4" style="403" customWidth="1"/>
    <col min="526" max="526" width="4.33203125" style="403" customWidth="1"/>
    <col min="527" max="527" width="3.6640625" style="403" customWidth="1"/>
    <col min="528" max="528" width="3.88671875" style="403" customWidth="1"/>
    <col min="529" max="529" width="4.33203125" style="403" customWidth="1"/>
    <col min="530" max="531" width="3.6640625" style="403" customWidth="1"/>
    <col min="532" max="532" width="4.109375" style="403" customWidth="1"/>
    <col min="533" max="534" width="5.33203125" style="403" customWidth="1"/>
    <col min="535" max="535" width="5.88671875" style="403" customWidth="1"/>
    <col min="536" max="536" width="4.44140625" style="403" customWidth="1"/>
    <col min="537" max="537" width="4.5546875" style="403" customWidth="1"/>
    <col min="538" max="538" width="4.44140625" style="403" customWidth="1"/>
    <col min="539" max="539" width="4.109375" style="403" customWidth="1"/>
    <col min="540" max="540" width="3.88671875" style="403" customWidth="1"/>
    <col min="541" max="542" width="4.33203125" style="403" customWidth="1"/>
    <col min="543" max="543" width="3.88671875" style="403" customWidth="1"/>
    <col min="544" max="544" width="4.109375" style="403" customWidth="1"/>
    <col min="545" max="545" width="5.6640625" style="403" customWidth="1"/>
    <col min="546" max="546" width="5" style="403" customWidth="1"/>
    <col min="547" max="547" width="6.5546875" style="403" customWidth="1"/>
    <col min="548" max="768" width="8.88671875" style="403"/>
    <col min="769" max="769" width="3.44140625" style="403" customWidth="1"/>
    <col min="770" max="770" width="37.88671875" style="403" customWidth="1"/>
    <col min="771" max="771" width="3.6640625" style="403" customWidth="1"/>
    <col min="772" max="772" width="4.33203125" style="403" customWidth="1"/>
    <col min="773" max="773" width="4.44140625" style="403" customWidth="1"/>
    <col min="774" max="774" width="5.33203125" style="403" customWidth="1"/>
    <col min="775" max="775" width="5" style="403" customWidth="1"/>
    <col min="776" max="776" width="4.109375" style="403" customWidth="1"/>
    <col min="777" max="777" width="4" style="403" customWidth="1"/>
    <col min="778" max="778" width="3.88671875" style="403" customWidth="1"/>
    <col min="779" max="779" width="4.109375" style="403" customWidth="1"/>
    <col min="780" max="780" width="4.33203125" style="403" customWidth="1"/>
    <col min="781" max="781" width="4" style="403" customWidth="1"/>
    <col min="782" max="782" width="4.33203125" style="403" customWidth="1"/>
    <col min="783" max="783" width="3.6640625" style="403" customWidth="1"/>
    <col min="784" max="784" width="3.88671875" style="403" customWidth="1"/>
    <col min="785" max="785" width="4.33203125" style="403" customWidth="1"/>
    <col min="786" max="787" width="3.6640625" style="403" customWidth="1"/>
    <col min="788" max="788" width="4.109375" style="403" customWidth="1"/>
    <col min="789" max="790" width="5.33203125" style="403" customWidth="1"/>
    <col min="791" max="791" width="5.88671875" style="403" customWidth="1"/>
    <col min="792" max="792" width="4.44140625" style="403" customWidth="1"/>
    <col min="793" max="793" width="4.5546875" style="403" customWidth="1"/>
    <col min="794" max="794" width="4.44140625" style="403" customWidth="1"/>
    <col min="795" max="795" width="4.109375" style="403" customWidth="1"/>
    <col min="796" max="796" width="3.88671875" style="403" customWidth="1"/>
    <col min="797" max="798" width="4.33203125" style="403" customWidth="1"/>
    <col min="799" max="799" width="3.88671875" style="403" customWidth="1"/>
    <col min="800" max="800" width="4.109375" style="403" customWidth="1"/>
    <col min="801" max="801" width="5.6640625" style="403" customWidth="1"/>
    <col min="802" max="802" width="5" style="403" customWidth="1"/>
    <col min="803" max="803" width="6.5546875" style="403" customWidth="1"/>
    <col min="804" max="1024" width="8.88671875" style="403"/>
    <col min="1025" max="1025" width="3.44140625" style="403" customWidth="1"/>
    <col min="1026" max="1026" width="37.88671875" style="403" customWidth="1"/>
    <col min="1027" max="1027" width="3.6640625" style="403" customWidth="1"/>
    <col min="1028" max="1028" width="4.33203125" style="403" customWidth="1"/>
    <col min="1029" max="1029" width="4.44140625" style="403" customWidth="1"/>
    <col min="1030" max="1030" width="5.33203125" style="403" customWidth="1"/>
    <col min="1031" max="1031" width="5" style="403" customWidth="1"/>
    <col min="1032" max="1032" width="4.109375" style="403" customWidth="1"/>
    <col min="1033" max="1033" width="4" style="403" customWidth="1"/>
    <col min="1034" max="1034" width="3.88671875" style="403" customWidth="1"/>
    <col min="1035" max="1035" width="4.109375" style="403" customWidth="1"/>
    <col min="1036" max="1036" width="4.33203125" style="403" customWidth="1"/>
    <col min="1037" max="1037" width="4" style="403" customWidth="1"/>
    <col min="1038" max="1038" width="4.33203125" style="403" customWidth="1"/>
    <col min="1039" max="1039" width="3.6640625" style="403" customWidth="1"/>
    <col min="1040" max="1040" width="3.88671875" style="403" customWidth="1"/>
    <col min="1041" max="1041" width="4.33203125" style="403" customWidth="1"/>
    <col min="1042" max="1043" width="3.6640625" style="403" customWidth="1"/>
    <col min="1044" max="1044" width="4.109375" style="403" customWidth="1"/>
    <col min="1045" max="1046" width="5.33203125" style="403" customWidth="1"/>
    <col min="1047" max="1047" width="5.88671875" style="403" customWidth="1"/>
    <col min="1048" max="1048" width="4.44140625" style="403" customWidth="1"/>
    <col min="1049" max="1049" width="4.5546875" style="403" customWidth="1"/>
    <col min="1050" max="1050" width="4.44140625" style="403" customWidth="1"/>
    <col min="1051" max="1051" width="4.109375" style="403" customWidth="1"/>
    <col min="1052" max="1052" width="3.88671875" style="403" customWidth="1"/>
    <col min="1053" max="1054" width="4.33203125" style="403" customWidth="1"/>
    <col min="1055" max="1055" width="3.88671875" style="403" customWidth="1"/>
    <col min="1056" max="1056" width="4.109375" style="403" customWidth="1"/>
    <col min="1057" max="1057" width="5.6640625" style="403" customWidth="1"/>
    <col min="1058" max="1058" width="5" style="403" customWidth="1"/>
    <col min="1059" max="1059" width="6.5546875" style="403" customWidth="1"/>
    <col min="1060" max="1280" width="8.88671875" style="403"/>
    <col min="1281" max="1281" width="3.44140625" style="403" customWidth="1"/>
    <col min="1282" max="1282" width="37.88671875" style="403" customWidth="1"/>
    <col min="1283" max="1283" width="3.6640625" style="403" customWidth="1"/>
    <col min="1284" max="1284" width="4.33203125" style="403" customWidth="1"/>
    <col min="1285" max="1285" width="4.44140625" style="403" customWidth="1"/>
    <col min="1286" max="1286" width="5.33203125" style="403" customWidth="1"/>
    <col min="1287" max="1287" width="5" style="403" customWidth="1"/>
    <col min="1288" max="1288" width="4.109375" style="403" customWidth="1"/>
    <col min="1289" max="1289" width="4" style="403" customWidth="1"/>
    <col min="1290" max="1290" width="3.88671875" style="403" customWidth="1"/>
    <col min="1291" max="1291" width="4.109375" style="403" customWidth="1"/>
    <col min="1292" max="1292" width="4.33203125" style="403" customWidth="1"/>
    <col min="1293" max="1293" width="4" style="403" customWidth="1"/>
    <col min="1294" max="1294" width="4.33203125" style="403" customWidth="1"/>
    <col min="1295" max="1295" width="3.6640625" style="403" customWidth="1"/>
    <col min="1296" max="1296" width="3.88671875" style="403" customWidth="1"/>
    <col min="1297" max="1297" width="4.33203125" style="403" customWidth="1"/>
    <col min="1298" max="1299" width="3.6640625" style="403" customWidth="1"/>
    <col min="1300" max="1300" width="4.109375" style="403" customWidth="1"/>
    <col min="1301" max="1302" width="5.33203125" style="403" customWidth="1"/>
    <col min="1303" max="1303" width="5.88671875" style="403" customWidth="1"/>
    <col min="1304" max="1304" width="4.44140625" style="403" customWidth="1"/>
    <col min="1305" max="1305" width="4.5546875" style="403" customWidth="1"/>
    <col min="1306" max="1306" width="4.44140625" style="403" customWidth="1"/>
    <col min="1307" max="1307" width="4.109375" style="403" customWidth="1"/>
    <col min="1308" max="1308" width="3.88671875" style="403" customWidth="1"/>
    <col min="1309" max="1310" width="4.33203125" style="403" customWidth="1"/>
    <col min="1311" max="1311" width="3.88671875" style="403" customWidth="1"/>
    <col min="1312" max="1312" width="4.109375" style="403" customWidth="1"/>
    <col min="1313" max="1313" width="5.6640625" style="403" customWidth="1"/>
    <col min="1314" max="1314" width="5" style="403" customWidth="1"/>
    <col min="1315" max="1315" width="6.5546875" style="403" customWidth="1"/>
    <col min="1316" max="1536" width="8.88671875" style="403"/>
    <col min="1537" max="1537" width="3.44140625" style="403" customWidth="1"/>
    <col min="1538" max="1538" width="37.88671875" style="403" customWidth="1"/>
    <col min="1539" max="1539" width="3.6640625" style="403" customWidth="1"/>
    <col min="1540" max="1540" width="4.33203125" style="403" customWidth="1"/>
    <col min="1541" max="1541" width="4.44140625" style="403" customWidth="1"/>
    <col min="1542" max="1542" width="5.33203125" style="403" customWidth="1"/>
    <col min="1543" max="1543" width="5" style="403" customWidth="1"/>
    <col min="1544" max="1544" width="4.109375" style="403" customWidth="1"/>
    <col min="1545" max="1545" width="4" style="403" customWidth="1"/>
    <col min="1546" max="1546" width="3.88671875" style="403" customWidth="1"/>
    <col min="1547" max="1547" width="4.109375" style="403" customWidth="1"/>
    <col min="1548" max="1548" width="4.33203125" style="403" customWidth="1"/>
    <col min="1549" max="1549" width="4" style="403" customWidth="1"/>
    <col min="1550" max="1550" width="4.33203125" style="403" customWidth="1"/>
    <col min="1551" max="1551" width="3.6640625" style="403" customWidth="1"/>
    <col min="1552" max="1552" width="3.88671875" style="403" customWidth="1"/>
    <col min="1553" max="1553" width="4.33203125" style="403" customWidth="1"/>
    <col min="1554" max="1555" width="3.6640625" style="403" customWidth="1"/>
    <col min="1556" max="1556" width="4.109375" style="403" customWidth="1"/>
    <col min="1557" max="1558" width="5.33203125" style="403" customWidth="1"/>
    <col min="1559" max="1559" width="5.88671875" style="403" customWidth="1"/>
    <col min="1560" max="1560" width="4.44140625" style="403" customWidth="1"/>
    <col min="1561" max="1561" width="4.5546875" style="403" customWidth="1"/>
    <col min="1562" max="1562" width="4.44140625" style="403" customWidth="1"/>
    <col min="1563" max="1563" width="4.109375" style="403" customWidth="1"/>
    <col min="1564" max="1564" width="3.88671875" style="403" customWidth="1"/>
    <col min="1565" max="1566" width="4.33203125" style="403" customWidth="1"/>
    <col min="1567" max="1567" width="3.88671875" style="403" customWidth="1"/>
    <col min="1568" max="1568" width="4.109375" style="403" customWidth="1"/>
    <col min="1569" max="1569" width="5.6640625" style="403" customWidth="1"/>
    <col min="1570" max="1570" width="5" style="403" customWidth="1"/>
    <col min="1571" max="1571" width="6.5546875" style="403" customWidth="1"/>
    <col min="1572" max="1792" width="8.88671875" style="403"/>
    <col min="1793" max="1793" width="3.44140625" style="403" customWidth="1"/>
    <col min="1794" max="1794" width="37.88671875" style="403" customWidth="1"/>
    <col min="1795" max="1795" width="3.6640625" style="403" customWidth="1"/>
    <col min="1796" max="1796" width="4.33203125" style="403" customWidth="1"/>
    <col min="1797" max="1797" width="4.44140625" style="403" customWidth="1"/>
    <col min="1798" max="1798" width="5.33203125" style="403" customWidth="1"/>
    <col min="1799" max="1799" width="5" style="403" customWidth="1"/>
    <col min="1800" max="1800" width="4.109375" style="403" customWidth="1"/>
    <col min="1801" max="1801" width="4" style="403" customWidth="1"/>
    <col min="1802" max="1802" width="3.88671875" style="403" customWidth="1"/>
    <col min="1803" max="1803" width="4.109375" style="403" customWidth="1"/>
    <col min="1804" max="1804" width="4.33203125" style="403" customWidth="1"/>
    <col min="1805" max="1805" width="4" style="403" customWidth="1"/>
    <col min="1806" max="1806" width="4.33203125" style="403" customWidth="1"/>
    <col min="1807" max="1807" width="3.6640625" style="403" customWidth="1"/>
    <col min="1808" max="1808" width="3.88671875" style="403" customWidth="1"/>
    <col min="1809" max="1809" width="4.33203125" style="403" customWidth="1"/>
    <col min="1810" max="1811" width="3.6640625" style="403" customWidth="1"/>
    <col min="1812" max="1812" width="4.109375" style="403" customWidth="1"/>
    <col min="1813" max="1814" width="5.33203125" style="403" customWidth="1"/>
    <col min="1815" max="1815" width="5.88671875" style="403" customWidth="1"/>
    <col min="1816" max="1816" width="4.44140625" style="403" customWidth="1"/>
    <col min="1817" max="1817" width="4.5546875" style="403" customWidth="1"/>
    <col min="1818" max="1818" width="4.44140625" style="403" customWidth="1"/>
    <col min="1819" max="1819" width="4.109375" style="403" customWidth="1"/>
    <col min="1820" max="1820" width="3.88671875" style="403" customWidth="1"/>
    <col min="1821" max="1822" width="4.33203125" style="403" customWidth="1"/>
    <col min="1823" max="1823" width="3.88671875" style="403" customWidth="1"/>
    <col min="1824" max="1824" width="4.109375" style="403" customWidth="1"/>
    <col min="1825" max="1825" width="5.6640625" style="403" customWidth="1"/>
    <col min="1826" max="1826" width="5" style="403" customWidth="1"/>
    <col min="1827" max="1827" width="6.5546875" style="403" customWidth="1"/>
    <col min="1828" max="2048" width="8.88671875" style="403"/>
    <col min="2049" max="2049" width="3.44140625" style="403" customWidth="1"/>
    <col min="2050" max="2050" width="37.88671875" style="403" customWidth="1"/>
    <col min="2051" max="2051" width="3.6640625" style="403" customWidth="1"/>
    <col min="2052" max="2052" width="4.33203125" style="403" customWidth="1"/>
    <col min="2053" max="2053" width="4.44140625" style="403" customWidth="1"/>
    <col min="2054" max="2054" width="5.33203125" style="403" customWidth="1"/>
    <col min="2055" max="2055" width="5" style="403" customWidth="1"/>
    <col min="2056" max="2056" width="4.109375" style="403" customWidth="1"/>
    <col min="2057" max="2057" width="4" style="403" customWidth="1"/>
    <col min="2058" max="2058" width="3.88671875" style="403" customWidth="1"/>
    <col min="2059" max="2059" width="4.109375" style="403" customWidth="1"/>
    <col min="2060" max="2060" width="4.33203125" style="403" customWidth="1"/>
    <col min="2061" max="2061" width="4" style="403" customWidth="1"/>
    <col min="2062" max="2062" width="4.33203125" style="403" customWidth="1"/>
    <col min="2063" max="2063" width="3.6640625" style="403" customWidth="1"/>
    <col min="2064" max="2064" width="3.88671875" style="403" customWidth="1"/>
    <col min="2065" max="2065" width="4.33203125" style="403" customWidth="1"/>
    <col min="2066" max="2067" width="3.6640625" style="403" customWidth="1"/>
    <col min="2068" max="2068" width="4.109375" style="403" customWidth="1"/>
    <col min="2069" max="2070" width="5.33203125" style="403" customWidth="1"/>
    <col min="2071" max="2071" width="5.88671875" style="403" customWidth="1"/>
    <col min="2072" max="2072" width="4.44140625" style="403" customWidth="1"/>
    <col min="2073" max="2073" width="4.5546875" style="403" customWidth="1"/>
    <col min="2074" max="2074" width="4.44140625" style="403" customWidth="1"/>
    <col min="2075" max="2075" width="4.109375" style="403" customWidth="1"/>
    <col min="2076" max="2076" width="3.88671875" style="403" customWidth="1"/>
    <col min="2077" max="2078" width="4.33203125" style="403" customWidth="1"/>
    <col min="2079" max="2079" width="3.88671875" style="403" customWidth="1"/>
    <col min="2080" max="2080" width="4.109375" style="403" customWidth="1"/>
    <col min="2081" max="2081" width="5.6640625" style="403" customWidth="1"/>
    <col min="2082" max="2082" width="5" style="403" customWidth="1"/>
    <col min="2083" max="2083" width="6.5546875" style="403" customWidth="1"/>
    <col min="2084" max="2304" width="8.88671875" style="403"/>
    <col min="2305" max="2305" width="3.44140625" style="403" customWidth="1"/>
    <col min="2306" max="2306" width="37.88671875" style="403" customWidth="1"/>
    <col min="2307" max="2307" width="3.6640625" style="403" customWidth="1"/>
    <col min="2308" max="2308" width="4.33203125" style="403" customWidth="1"/>
    <col min="2309" max="2309" width="4.44140625" style="403" customWidth="1"/>
    <col min="2310" max="2310" width="5.33203125" style="403" customWidth="1"/>
    <col min="2311" max="2311" width="5" style="403" customWidth="1"/>
    <col min="2312" max="2312" width="4.109375" style="403" customWidth="1"/>
    <col min="2313" max="2313" width="4" style="403" customWidth="1"/>
    <col min="2314" max="2314" width="3.88671875" style="403" customWidth="1"/>
    <col min="2315" max="2315" width="4.109375" style="403" customWidth="1"/>
    <col min="2316" max="2316" width="4.33203125" style="403" customWidth="1"/>
    <col min="2317" max="2317" width="4" style="403" customWidth="1"/>
    <col min="2318" max="2318" width="4.33203125" style="403" customWidth="1"/>
    <col min="2319" max="2319" width="3.6640625" style="403" customWidth="1"/>
    <col min="2320" max="2320" width="3.88671875" style="403" customWidth="1"/>
    <col min="2321" max="2321" width="4.33203125" style="403" customWidth="1"/>
    <col min="2322" max="2323" width="3.6640625" style="403" customWidth="1"/>
    <col min="2324" max="2324" width="4.109375" style="403" customWidth="1"/>
    <col min="2325" max="2326" width="5.33203125" style="403" customWidth="1"/>
    <col min="2327" max="2327" width="5.88671875" style="403" customWidth="1"/>
    <col min="2328" max="2328" width="4.44140625" style="403" customWidth="1"/>
    <col min="2329" max="2329" width="4.5546875" style="403" customWidth="1"/>
    <col min="2330" max="2330" width="4.44140625" style="403" customWidth="1"/>
    <col min="2331" max="2331" width="4.109375" style="403" customWidth="1"/>
    <col min="2332" max="2332" width="3.88671875" style="403" customWidth="1"/>
    <col min="2333" max="2334" width="4.33203125" style="403" customWidth="1"/>
    <col min="2335" max="2335" width="3.88671875" style="403" customWidth="1"/>
    <col min="2336" max="2336" width="4.109375" style="403" customWidth="1"/>
    <col min="2337" max="2337" width="5.6640625" style="403" customWidth="1"/>
    <col min="2338" max="2338" width="5" style="403" customWidth="1"/>
    <col min="2339" max="2339" width="6.5546875" style="403" customWidth="1"/>
    <col min="2340" max="2560" width="8.88671875" style="403"/>
    <col min="2561" max="2561" width="3.44140625" style="403" customWidth="1"/>
    <col min="2562" max="2562" width="37.88671875" style="403" customWidth="1"/>
    <col min="2563" max="2563" width="3.6640625" style="403" customWidth="1"/>
    <col min="2564" max="2564" width="4.33203125" style="403" customWidth="1"/>
    <col min="2565" max="2565" width="4.44140625" style="403" customWidth="1"/>
    <col min="2566" max="2566" width="5.33203125" style="403" customWidth="1"/>
    <col min="2567" max="2567" width="5" style="403" customWidth="1"/>
    <col min="2568" max="2568" width="4.109375" style="403" customWidth="1"/>
    <col min="2569" max="2569" width="4" style="403" customWidth="1"/>
    <col min="2570" max="2570" width="3.88671875" style="403" customWidth="1"/>
    <col min="2571" max="2571" width="4.109375" style="403" customWidth="1"/>
    <col min="2572" max="2572" width="4.33203125" style="403" customWidth="1"/>
    <col min="2573" max="2573" width="4" style="403" customWidth="1"/>
    <col min="2574" max="2574" width="4.33203125" style="403" customWidth="1"/>
    <col min="2575" max="2575" width="3.6640625" style="403" customWidth="1"/>
    <col min="2576" max="2576" width="3.88671875" style="403" customWidth="1"/>
    <col min="2577" max="2577" width="4.33203125" style="403" customWidth="1"/>
    <col min="2578" max="2579" width="3.6640625" style="403" customWidth="1"/>
    <col min="2580" max="2580" width="4.109375" style="403" customWidth="1"/>
    <col min="2581" max="2582" width="5.33203125" style="403" customWidth="1"/>
    <col min="2583" max="2583" width="5.88671875" style="403" customWidth="1"/>
    <col min="2584" max="2584" width="4.44140625" style="403" customWidth="1"/>
    <col min="2585" max="2585" width="4.5546875" style="403" customWidth="1"/>
    <col min="2586" max="2586" width="4.44140625" style="403" customWidth="1"/>
    <col min="2587" max="2587" width="4.109375" style="403" customWidth="1"/>
    <col min="2588" max="2588" width="3.88671875" style="403" customWidth="1"/>
    <col min="2589" max="2590" width="4.33203125" style="403" customWidth="1"/>
    <col min="2591" max="2591" width="3.88671875" style="403" customWidth="1"/>
    <col min="2592" max="2592" width="4.109375" style="403" customWidth="1"/>
    <col min="2593" max="2593" width="5.6640625" style="403" customWidth="1"/>
    <col min="2594" max="2594" width="5" style="403" customWidth="1"/>
    <col min="2595" max="2595" width="6.5546875" style="403" customWidth="1"/>
    <col min="2596" max="2816" width="8.88671875" style="403"/>
    <col min="2817" max="2817" width="3.44140625" style="403" customWidth="1"/>
    <col min="2818" max="2818" width="37.88671875" style="403" customWidth="1"/>
    <col min="2819" max="2819" width="3.6640625" style="403" customWidth="1"/>
    <col min="2820" max="2820" width="4.33203125" style="403" customWidth="1"/>
    <col min="2821" max="2821" width="4.44140625" style="403" customWidth="1"/>
    <col min="2822" max="2822" width="5.33203125" style="403" customWidth="1"/>
    <col min="2823" max="2823" width="5" style="403" customWidth="1"/>
    <col min="2824" max="2824" width="4.109375" style="403" customWidth="1"/>
    <col min="2825" max="2825" width="4" style="403" customWidth="1"/>
    <col min="2826" max="2826" width="3.88671875" style="403" customWidth="1"/>
    <col min="2827" max="2827" width="4.109375" style="403" customWidth="1"/>
    <col min="2828" max="2828" width="4.33203125" style="403" customWidth="1"/>
    <col min="2829" max="2829" width="4" style="403" customWidth="1"/>
    <col min="2830" max="2830" width="4.33203125" style="403" customWidth="1"/>
    <col min="2831" max="2831" width="3.6640625" style="403" customWidth="1"/>
    <col min="2832" max="2832" width="3.88671875" style="403" customWidth="1"/>
    <col min="2833" max="2833" width="4.33203125" style="403" customWidth="1"/>
    <col min="2834" max="2835" width="3.6640625" style="403" customWidth="1"/>
    <col min="2836" max="2836" width="4.109375" style="403" customWidth="1"/>
    <col min="2837" max="2838" width="5.33203125" style="403" customWidth="1"/>
    <col min="2839" max="2839" width="5.88671875" style="403" customWidth="1"/>
    <col min="2840" max="2840" width="4.44140625" style="403" customWidth="1"/>
    <col min="2841" max="2841" width="4.5546875" style="403" customWidth="1"/>
    <col min="2842" max="2842" width="4.44140625" style="403" customWidth="1"/>
    <col min="2843" max="2843" width="4.109375" style="403" customWidth="1"/>
    <col min="2844" max="2844" width="3.88671875" style="403" customWidth="1"/>
    <col min="2845" max="2846" width="4.33203125" style="403" customWidth="1"/>
    <col min="2847" max="2847" width="3.88671875" style="403" customWidth="1"/>
    <col min="2848" max="2848" width="4.109375" style="403" customWidth="1"/>
    <col min="2849" max="2849" width="5.6640625" style="403" customWidth="1"/>
    <col min="2850" max="2850" width="5" style="403" customWidth="1"/>
    <col min="2851" max="2851" width="6.5546875" style="403" customWidth="1"/>
    <col min="2852" max="3072" width="8.88671875" style="403"/>
    <col min="3073" max="3073" width="3.44140625" style="403" customWidth="1"/>
    <col min="3074" max="3074" width="37.88671875" style="403" customWidth="1"/>
    <col min="3075" max="3075" width="3.6640625" style="403" customWidth="1"/>
    <col min="3076" max="3076" width="4.33203125" style="403" customWidth="1"/>
    <col min="3077" max="3077" width="4.44140625" style="403" customWidth="1"/>
    <col min="3078" max="3078" width="5.33203125" style="403" customWidth="1"/>
    <col min="3079" max="3079" width="5" style="403" customWidth="1"/>
    <col min="3080" max="3080" width="4.109375" style="403" customWidth="1"/>
    <col min="3081" max="3081" width="4" style="403" customWidth="1"/>
    <col min="3082" max="3082" width="3.88671875" style="403" customWidth="1"/>
    <col min="3083" max="3083" width="4.109375" style="403" customWidth="1"/>
    <col min="3084" max="3084" width="4.33203125" style="403" customWidth="1"/>
    <col min="3085" max="3085" width="4" style="403" customWidth="1"/>
    <col min="3086" max="3086" width="4.33203125" style="403" customWidth="1"/>
    <col min="3087" max="3087" width="3.6640625" style="403" customWidth="1"/>
    <col min="3088" max="3088" width="3.88671875" style="403" customWidth="1"/>
    <col min="3089" max="3089" width="4.33203125" style="403" customWidth="1"/>
    <col min="3090" max="3091" width="3.6640625" style="403" customWidth="1"/>
    <col min="3092" max="3092" width="4.109375" style="403" customWidth="1"/>
    <col min="3093" max="3094" width="5.33203125" style="403" customWidth="1"/>
    <col min="3095" max="3095" width="5.88671875" style="403" customWidth="1"/>
    <col min="3096" max="3096" width="4.44140625" style="403" customWidth="1"/>
    <col min="3097" max="3097" width="4.5546875" style="403" customWidth="1"/>
    <col min="3098" max="3098" width="4.44140625" style="403" customWidth="1"/>
    <col min="3099" max="3099" width="4.109375" style="403" customWidth="1"/>
    <col min="3100" max="3100" width="3.88671875" style="403" customWidth="1"/>
    <col min="3101" max="3102" width="4.33203125" style="403" customWidth="1"/>
    <col min="3103" max="3103" width="3.88671875" style="403" customWidth="1"/>
    <col min="3104" max="3104" width="4.109375" style="403" customWidth="1"/>
    <col min="3105" max="3105" width="5.6640625" style="403" customWidth="1"/>
    <col min="3106" max="3106" width="5" style="403" customWidth="1"/>
    <col min="3107" max="3107" width="6.5546875" style="403" customWidth="1"/>
    <col min="3108" max="3328" width="8.88671875" style="403"/>
    <col min="3329" max="3329" width="3.44140625" style="403" customWidth="1"/>
    <col min="3330" max="3330" width="37.88671875" style="403" customWidth="1"/>
    <col min="3331" max="3331" width="3.6640625" style="403" customWidth="1"/>
    <col min="3332" max="3332" width="4.33203125" style="403" customWidth="1"/>
    <col min="3333" max="3333" width="4.44140625" style="403" customWidth="1"/>
    <col min="3334" max="3334" width="5.33203125" style="403" customWidth="1"/>
    <col min="3335" max="3335" width="5" style="403" customWidth="1"/>
    <col min="3336" max="3336" width="4.109375" style="403" customWidth="1"/>
    <col min="3337" max="3337" width="4" style="403" customWidth="1"/>
    <col min="3338" max="3338" width="3.88671875" style="403" customWidth="1"/>
    <col min="3339" max="3339" width="4.109375" style="403" customWidth="1"/>
    <col min="3340" max="3340" width="4.33203125" style="403" customWidth="1"/>
    <col min="3341" max="3341" width="4" style="403" customWidth="1"/>
    <col min="3342" max="3342" width="4.33203125" style="403" customWidth="1"/>
    <col min="3343" max="3343" width="3.6640625" style="403" customWidth="1"/>
    <col min="3344" max="3344" width="3.88671875" style="403" customWidth="1"/>
    <col min="3345" max="3345" width="4.33203125" style="403" customWidth="1"/>
    <col min="3346" max="3347" width="3.6640625" style="403" customWidth="1"/>
    <col min="3348" max="3348" width="4.109375" style="403" customWidth="1"/>
    <col min="3349" max="3350" width="5.33203125" style="403" customWidth="1"/>
    <col min="3351" max="3351" width="5.88671875" style="403" customWidth="1"/>
    <col min="3352" max="3352" width="4.44140625" style="403" customWidth="1"/>
    <col min="3353" max="3353" width="4.5546875" style="403" customWidth="1"/>
    <col min="3354" max="3354" width="4.44140625" style="403" customWidth="1"/>
    <col min="3355" max="3355" width="4.109375" style="403" customWidth="1"/>
    <col min="3356" max="3356" width="3.88671875" style="403" customWidth="1"/>
    <col min="3357" max="3358" width="4.33203125" style="403" customWidth="1"/>
    <col min="3359" max="3359" width="3.88671875" style="403" customWidth="1"/>
    <col min="3360" max="3360" width="4.109375" style="403" customWidth="1"/>
    <col min="3361" max="3361" width="5.6640625" style="403" customWidth="1"/>
    <col min="3362" max="3362" width="5" style="403" customWidth="1"/>
    <col min="3363" max="3363" width="6.5546875" style="403" customWidth="1"/>
    <col min="3364" max="3584" width="8.88671875" style="403"/>
    <col min="3585" max="3585" width="3.44140625" style="403" customWidth="1"/>
    <col min="3586" max="3586" width="37.88671875" style="403" customWidth="1"/>
    <col min="3587" max="3587" width="3.6640625" style="403" customWidth="1"/>
    <col min="3588" max="3588" width="4.33203125" style="403" customWidth="1"/>
    <col min="3589" max="3589" width="4.44140625" style="403" customWidth="1"/>
    <col min="3590" max="3590" width="5.33203125" style="403" customWidth="1"/>
    <col min="3591" max="3591" width="5" style="403" customWidth="1"/>
    <col min="3592" max="3592" width="4.109375" style="403" customWidth="1"/>
    <col min="3593" max="3593" width="4" style="403" customWidth="1"/>
    <col min="3594" max="3594" width="3.88671875" style="403" customWidth="1"/>
    <col min="3595" max="3595" width="4.109375" style="403" customWidth="1"/>
    <col min="3596" max="3596" width="4.33203125" style="403" customWidth="1"/>
    <col min="3597" max="3597" width="4" style="403" customWidth="1"/>
    <col min="3598" max="3598" width="4.33203125" style="403" customWidth="1"/>
    <col min="3599" max="3599" width="3.6640625" style="403" customWidth="1"/>
    <col min="3600" max="3600" width="3.88671875" style="403" customWidth="1"/>
    <col min="3601" max="3601" width="4.33203125" style="403" customWidth="1"/>
    <col min="3602" max="3603" width="3.6640625" style="403" customWidth="1"/>
    <col min="3604" max="3604" width="4.109375" style="403" customWidth="1"/>
    <col min="3605" max="3606" width="5.33203125" style="403" customWidth="1"/>
    <col min="3607" max="3607" width="5.88671875" style="403" customWidth="1"/>
    <col min="3608" max="3608" width="4.44140625" style="403" customWidth="1"/>
    <col min="3609" max="3609" width="4.5546875" style="403" customWidth="1"/>
    <col min="3610" max="3610" width="4.44140625" style="403" customWidth="1"/>
    <col min="3611" max="3611" width="4.109375" style="403" customWidth="1"/>
    <col min="3612" max="3612" width="3.88671875" style="403" customWidth="1"/>
    <col min="3613" max="3614" width="4.33203125" style="403" customWidth="1"/>
    <col min="3615" max="3615" width="3.88671875" style="403" customWidth="1"/>
    <col min="3616" max="3616" width="4.109375" style="403" customWidth="1"/>
    <col min="3617" max="3617" width="5.6640625" style="403" customWidth="1"/>
    <col min="3618" max="3618" width="5" style="403" customWidth="1"/>
    <col min="3619" max="3619" width="6.5546875" style="403" customWidth="1"/>
    <col min="3620" max="3840" width="8.88671875" style="403"/>
    <col min="3841" max="3841" width="3.44140625" style="403" customWidth="1"/>
    <col min="3842" max="3842" width="37.88671875" style="403" customWidth="1"/>
    <col min="3843" max="3843" width="3.6640625" style="403" customWidth="1"/>
    <col min="3844" max="3844" width="4.33203125" style="403" customWidth="1"/>
    <col min="3845" max="3845" width="4.44140625" style="403" customWidth="1"/>
    <col min="3846" max="3846" width="5.33203125" style="403" customWidth="1"/>
    <col min="3847" max="3847" width="5" style="403" customWidth="1"/>
    <col min="3848" max="3848" width="4.109375" style="403" customWidth="1"/>
    <col min="3849" max="3849" width="4" style="403" customWidth="1"/>
    <col min="3850" max="3850" width="3.88671875" style="403" customWidth="1"/>
    <col min="3851" max="3851" width="4.109375" style="403" customWidth="1"/>
    <col min="3852" max="3852" width="4.33203125" style="403" customWidth="1"/>
    <col min="3853" max="3853" width="4" style="403" customWidth="1"/>
    <col min="3854" max="3854" width="4.33203125" style="403" customWidth="1"/>
    <col min="3855" max="3855" width="3.6640625" style="403" customWidth="1"/>
    <col min="3856" max="3856" width="3.88671875" style="403" customWidth="1"/>
    <col min="3857" max="3857" width="4.33203125" style="403" customWidth="1"/>
    <col min="3858" max="3859" width="3.6640625" style="403" customWidth="1"/>
    <col min="3860" max="3860" width="4.109375" style="403" customWidth="1"/>
    <col min="3861" max="3862" width="5.33203125" style="403" customWidth="1"/>
    <col min="3863" max="3863" width="5.88671875" style="403" customWidth="1"/>
    <col min="3864" max="3864" width="4.44140625" style="403" customWidth="1"/>
    <col min="3865" max="3865" width="4.5546875" style="403" customWidth="1"/>
    <col min="3866" max="3866" width="4.44140625" style="403" customWidth="1"/>
    <col min="3867" max="3867" width="4.109375" style="403" customWidth="1"/>
    <col min="3868" max="3868" width="3.88671875" style="403" customWidth="1"/>
    <col min="3869" max="3870" width="4.33203125" style="403" customWidth="1"/>
    <col min="3871" max="3871" width="3.88671875" style="403" customWidth="1"/>
    <col min="3872" max="3872" width="4.109375" style="403" customWidth="1"/>
    <col min="3873" max="3873" width="5.6640625" style="403" customWidth="1"/>
    <col min="3874" max="3874" width="5" style="403" customWidth="1"/>
    <col min="3875" max="3875" width="6.5546875" style="403" customWidth="1"/>
    <col min="3876" max="4096" width="8.88671875" style="403"/>
    <col min="4097" max="4097" width="3.44140625" style="403" customWidth="1"/>
    <col min="4098" max="4098" width="37.88671875" style="403" customWidth="1"/>
    <col min="4099" max="4099" width="3.6640625" style="403" customWidth="1"/>
    <col min="4100" max="4100" width="4.33203125" style="403" customWidth="1"/>
    <col min="4101" max="4101" width="4.44140625" style="403" customWidth="1"/>
    <col min="4102" max="4102" width="5.33203125" style="403" customWidth="1"/>
    <col min="4103" max="4103" width="5" style="403" customWidth="1"/>
    <col min="4104" max="4104" width="4.109375" style="403" customWidth="1"/>
    <col min="4105" max="4105" width="4" style="403" customWidth="1"/>
    <col min="4106" max="4106" width="3.88671875" style="403" customWidth="1"/>
    <col min="4107" max="4107" width="4.109375" style="403" customWidth="1"/>
    <col min="4108" max="4108" width="4.33203125" style="403" customWidth="1"/>
    <col min="4109" max="4109" width="4" style="403" customWidth="1"/>
    <col min="4110" max="4110" width="4.33203125" style="403" customWidth="1"/>
    <col min="4111" max="4111" width="3.6640625" style="403" customWidth="1"/>
    <col min="4112" max="4112" width="3.88671875" style="403" customWidth="1"/>
    <col min="4113" max="4113" width="4.33203125" style="403" customWidth="1"/>
    <col min="4114" max="4115" width="3.6640625" style="403" customWidth="1"/>
    <col min="4116" max="4116" width="4.109375" style="403" customWidth="1"/>
    <col min="4117" max="4118" width="5.33203125" style="403" customWidth="1"/>
    <col min="4119" max="4119" width="5.88671875" style="403" customWidth="1"/>
    <col min="4120" max="4120" width="4.44140625" style="403" customWidth="1"/>
    <col min="4121" max="4121" width="4.5546875" style="403" customWidth="1"/>
    <col min="4122" max="4122" width="4.44140625" style="403" customWidth="1"/>
    <col min="4123" max="4123" width="4.109375" style="403" customWidth="1"/>
    <col min="4124" max="4124" width="3.88671875" style="403" customWidth="1"/>
    <col min="4125" max="4126" width="4.33203125" style="403" customWidth="1"/>
    <col min="4127" max="4127" width="3.88671875" style="403" customWidth="1"/>
    <col min="4128" max="4128" width="4.109375" style="403" customWidth="1"/>
    <col min="4129" max="4129" width="5.6640625" style="403" customWidth="1"/>
    <col min="4130" max="4130" width="5" style="403" customWidth="1"/>
    <col min="4131" max="4131" width="6.5546875" style="403" customWidth="1"/>
    <col min="4132" max="4352" width="8.88671875" style="403"/>
    <col min="4353" max="4353" width="3.44140625" style="403" customWidth="1"/>
    <col min="4354" max="4354" width="37.88671875" style="403" customWidth="1"/>
    <col min="4355" max="4355" width="3.6640625" style="403" customWidth="1"/>
    <col min="4356" max="4356" width="4.33203125" style="403" customWidth="1"/>
    <col min="4357" max="4357" width="4.44140625" style="403" customWidth="1"/>
    <col min="4358" max="4358" width="5.33203125" style="403" customWidth="1"/>
    <col min="4359" max="4359" width="5" style="403" customWidth="1"/>
    <col min="4360" max="4360" width="4.109375" style="403" customWidth="1"/>
    <col min="4361" max="4361" width="4" style="403" customWidth="1"/>
    <col min="4362" max="4362" width="3.88671875" style="403" customWidth="1"/>
    <col min="4363" max="4363" width="4.109375" style="403" customWidth="1"/>
    <col min="4364" max="4364" width="4.33203125" style="403" customWidth="1"/>
    <col min="4365" max="4365" width="4" style="403" customWidth="1"/>
    <col min="4366" max="4366" width="4.33203125" style="403" customWidth="1"/>
    <col min="4367" max="4367" width="3.6640625" style="403" customWidth="1"/>
    <col min="4368" max="4368" width="3.88671875" style="403" customWidth="1"/>
    <col min="4369" max="4369" width="4.33203125" style="403" customWidth="1"/>
    <col min="4370" max="4371" width="3.6640625" style="403" customWidth="1"/>
    <col min="4372" max="4372" width="4.109375" style="403" customWidth="1"/>
    <col min="4373" max="4374" width="5.33203125" style="403" customWidth="1"/>
    <col min="4375" max="4375" width="5.88671875" style="403" customWidth="1"/>
    <col min="4376" max="4376" width="4.44140625" style="403" customWidth="1"/>
    <col min="4377" max="4377" width="4.5546875" style="403" customWidth="1"/>
    <col min="4378" max="4378" width="4.44140625" style="403" customWidth="1"/>
    <col min="4379" max="4379" width="4.109375" style="403" customWidth="1"/>
    <col min="4380" max="4380" width="3.88671875" style="403" customWidth="1"/>
    <col min="4381" max="4382" width="4.33203125" style="403" customWidth="1"/>
    <col min="4383" max="4383" width="3.88671875" style="403" customWidth="1"/>
    <col min="4384" max="4384" width="4.109375" style="403" customWidth="1"/>
    <col min="4385" max="4385" width="5.6640625" style="403" customWidth="1"/>
    <col min="4386" max="4386" width="5" style="403" customWidth="1"/>
    <col min="4387" max="4387" width="6.5546875" style="403" customWidth="1"/>
    <col min="4388" max="4608" width="8.88671875" style="403"/>
    <col min="4609" max="4609" width="3.44140625" style="403" customWidth="1"/>
    <col min="4610" max="4610" width="37.88671875" style="403" customWidth="1"/>
    <col min="4611" max="4611" width="3.6640625" style="403" customWidth="1"/>
    <col min="4612" max="4612" width="4.33203125" style="403" customWidth="1"/>
    <col min="4613" max="4613" width="4.44140625" style="403" customWidth="1"/>
    <col min="4614" max="4614" width="5.33203125" style="403" customWidth="1"/>
    <col min="4615" max="4615" width="5" style="403" customWidth="1"/>
    <col min="4616" max="4616" width="4.109375" style="403" customWidth="1"/>
    <col min="4617" max="4617" width="4" style="403" customWidth="1"/>
    <col min="4618" max="4618" width="3.88671875" style="403" customWidth="1"/>
    <col min="4619" max="4619" width="4.109375" style="403" customWidth="1"/>
    <col min="4620" max="4620" width="4.33203125" style="403" customWidth="1"/>
    <col min="4621" max="4621" width="4" style="403" customWidth="1"/>
    <col min="4622" max="4622" width="4.33203125" style="403" customWidth="1"/>
    <col min="4623" max="4623" width="3.6640625" style="403" customWidth="1"/>
    <col min="4624" max="4624" width="3.88671875" style="403" customWidth="1"/>
    <col min="4625" max="4625" width="4.33203125" style="403" customWidth="1"/>
    <col min="4626" max="4627" width="3.6640625" style="403" customWidth="1"/>
    <col min="4628" max="4628" width="4.109375" style="403" customWidth="1"/>
    <col min="4629" max="4630" width="5.33203125" style="403" customWidth="1"/>
    <col min="4631" max="4631" width="5.88671875" style="403" customWidth="1"/>
    <col min="4632" max="4632" width="4.44140625" style="403" customWidth="1"/>
    <col min="4633" max="4633" width="4.5546875" style="403" customWidth="1"/>
    <col min="4634" max="4634" width="4.44140625" style="403" customWidth="1"/>
    <col min="4635" max="4635" width="4.109375" style="403" customWidth="1"/>
    <col min="4636" max="4636" width="3.88671875" style="403" customWidth="1"/>
    <col min="4637" max="4638" width="4.33203125" style="403" customWidth="1"/>
    <col min="4639" max="4639" width="3.88671875" style="403" customWidth="1"/>
    <col min="4640" max="4640" width="4.109375" style="403" customWidth="1"/>
    <col min="4641" max="4641" width="5.6640625" style="403" customWidth="1"/>
    <col min="4642" max="4642" width="5" style="403" customWidth="1"/>
    <col min="4643" max="4643" width="6.5546875" style="403" customWidth="1"/>
    <col min="4644" max="4864" width="8.88671875" style="403"/>
    <col min="4865" max="4865" width="3.44140625" style="403" customWidth="1"/>
    <col min="4866" max="4866" width="37.88671875" style="403" customWidth="1"/>
    <col min="4867" max="4867" width="3.6640625" style="403" customWidth="1"/>
    <col min="4868" max="4868" width="4.33203125" style="403" customWidth="1"/>
    <col min="4869" max="4869" width="4.44140625" style="403" customWidth="1"/>
    <col min="4870" max="4870" width="5.33203125" style="403" customWidth="1"/>
    <col min="4871" max="4871" width="5" style="403" customWidth="1"/>
    <col min="4872" max="4872" width="4.109375" style="403" customWidth="1"/>
    <col min="4873" max="4873" width="4" style="403" customWidth="1"/>
    <col min="4874" max="4874" width="3.88671875" style="403" customWidth="1"/>
    <col min="4875" max="4875" width="4.109375" style="403" customWidth="1"/>
    <col min="4876" max="4876" width="4.33203125" style="403" customWidth="1"/>
    <col min="4877" max="4877" width="4" style="403" customWidth="1"/>
    <col min="4878" max="4878" width="4.33203125" style="403" customWidth="1"/>
    <col min="4879" max="4879" width="3.6640625" style="403" customWidth="1"/>
    <col min="4880" max="4880" width="3.88671875" style="403" customWidth="1"/>
    <col min="4881" max="4881" width="4.33203125" style="403" customWidth="1"/>
    <col min="4882" max="4883" width="3.6640625" style="403" customWidth="1"/>
    <col min="4884" max="4884" width="4.109375" style="403" customWidth="1"/>
    <col min="4885" max="4886" width="5.33203125" style="403" customWidth="1"/>
    <col min="4887" max="4887" width="5.88671875" style="403" customWidth="1"/>
    <col min="4888" max="4888" width="4.44140625" style="403" customWidth="1"/>
    <col min="4889" max="4889" width="4.5546875" style="403" customWidth="1"/>
    <col min="4890" max="4890" width="4.44140625" style="403" customWidth="1"/>
    <col min="4891" max="4891" width="4.109375" style="403" customWidth="1"/>
    <col min="4892" max="4892" width="3.88671875" style="403" customWidth="1"/>
    <col min="4893" max="4894" width="4.33203125" style="403" customWidth="1"/>
    <col min="4895" max="4895" width="3.88671875" style="403" customWidth="1"/>
    <col min="4896" max="4896" width="4.109375" style="403" customWidth="1"/>
    <col min="4897" max="4897" width="5.6640625" style="403" customWidth="1"/>
    <col min="4898" max="4898" width="5" style="403" customWidth="1"/>
    <col min="4899" max="4899" width="6.5546875" style="403" customWidth="1"/>
    <col min="4900" max="5120" width="8.88671875" style="403"/>
    <col min="5121" max="5121" width="3.44140625" style="403" customWidth="1"/>
    <col min="5122" max="5122" width="37.88671875" style="403" customWidth="1"/>
    <col min="5123" max="5123" width="3.6640625" style="403" customWidth="1"/>
    <col min="5124" max="5124" width="4.33203125" style="403" customWidth="1"/>
    <col min="5125" max="5125" width="4.44140625" style="403" customWidth="1"/>
    <col min="5126" max="5126" width="5.33203125" style="403" customWidth="1"/>
    <col min="5127" max="5127" width="5" style="403" customWidth="1"/>
    <col min="5128" max="5128" width="4.109375" style="403" customWidth="1"/>
    <col min="5129" max="5129" width="4" style="403" customWidth="1"/>
    <col min="5130" max="5130" width="3.88671875" style="403" customWidth="1"/>
    <col min="5131" max="5131" width="4.109375" style="403" customWidth="1"/>
    <col min="5132" max="5132" width="4.33203125" style="403" customWidth="1"/>
    <col min="5133" max="5133" width="4" style="403" customWidth="1"/>
    <col min="5134" max="5134" width="4.33203125" style="403" customWidth="1"/>
    <col min="5135" max="5135" width="3.6640625" style="403" customWidth="1"/>
    <col min="5136" max="5136" width="3.88671875" style="403" customWidth="1"/>
    <col min="5137" max="5137" width="4.33203125" style="403" customWidth="1"/>
    <col min="5138" max="5139" width="3.6640625" style="403" customWidth="1"/>
    <col min="5140" max="5140" width="4.109375" style="403" customWidth="1"/>
    <col min="5141" max="5142" width="5.33203125" style="403" customWidth="1"/>
    <col min="5143" max="5143" width="5.88671875" style="403" customWidth="1"/>
    <col min="5144" max="5144" width="4.44140625" style="403" customWidth="1"/>
    <col min="5145" max="5145" width="4.5546875" style="403" customWidth="1"/>
    <col min="5146" max="5146" width="4.44140625" style="403" customWidth="1"/>
    <col min="5147" max="5147" width="4.109375" style="403" customWidth="1"/>
    <col min="5148" max="5148" width="3.88671875" style="403" customWidth="1"/>
    <col min="5149" max="5150" width="4.33203125" style="403" customWidth="1"/>
    <col min="5151" max="5151" width="3.88671875" style="403" customWidth="1"/>
    <col min="5152" max="5152" width="4.109375" style="403" customWidth="1"/>
    <col min="5153" max="5153" width="5.6640625" style="403" customWidth="1"/>
    <col min="5154" max="5154" width="5" style="403" customWidth="1"/>
    <col min="5155" max="5155" width="6.5546875" style="403" customWidth="1"/>
    <col min="5156" max="5376" width="8.88671875" style="403"/>
    <col min="5377" max="5377" width="3.44140625" style="403" customWidth="1"/>
    <col min="5378" max="5378" width="37.88671875" style="403" customWidth="1"/>
    <col min="5379" max="5379" width="3.6640625" style="403" customWidth="1"/>
    <col min="5380" max="5380" width="4.33203125" style="403" customWidth="1"/>
    <col min="5381" max="5381" width="4.44140625" style="403" customWidth="1"/>
    <col min="5382" max="5382" width="5.33203125" style="403" customWidth="1"/>
    <col min="5383" max="5383" width="5" style="403" customWidth="1"/>
    <col min="5384" max="5384" width="4.109375" style="403" customWidth="1"/>
    <col min="5385" max="5385" width="4" style="403" customWidth="1"/>
    <col min="5386" max="5386" width="3.88671875" style="403" customWidth="1"/>
    <col min="5387" max="5387" width="4.109375" style="403" customWidth="1"/>
    <col min="5388" max="5388" width="4.33203125" style="403" customWidth="1"/>
    <col min="5389" max="5389" width="4" style="403" customWidth="1"/>
    <col min="5390" max="5390" width="4.33203125" style="403" customWidth="1"/>
    <col min="5391" max="5391" width="3.6640625" style="403" customWidth="1"/>
    <col min="5392" max="5392" width="3.88671875" style="403" customWidth="1"/>
    <col min="5393" max="5393" width="4.33203125" style="403" customWidth="1"/>
    <col min="5394" max="5395" width="3.6640625" style="403" customWidth="1"/>
    <col min="5396" max="5396" width="4.109375" style="403" customWidth="1"/>
    <col min="5397" max="5398" width="5.33203125" style="403" customWidth="1"/>
    <col min="5399" max="5399" width="5.88671875" style="403" customWidth="1"/>
    <col min="5400" max="5400" width="4.44140625" style="403" customWidth="1"/>
    <col min="5401" max="5401" width="4.5546875" style="403" customWidth="1"/>
    <col min="5402" max="5402" width="4.44140625" style="403" customWidth="1"/>
    <col min="5403" max="5403" width="4.109375" style="403" customWidth="1"/>
    <col min="5404" max="5404" width="3.88671875" style="403" customWidth="1"/>
    <col min="5405" max="5406" width="4.33203125" style="403" customWidth="1"/>
    <col min="5407" max="5407" width="3.88671875" style="403" customWidth="1"/>
    <col min="5408" max="5408" width="4.109375" style="403" customWidth="1"/>
    <col min="5409" max="5409" width="5.6640625" style="403" customWidth="1"/>
    <col min="5410" max="5410" width="5" style="403" customWidth="1"/>
    <col min="5411" max="5411" width="6.5546875" style="403" customWidth="1"/>
    <col min="5412" max="5632" width="8.88671875" style="403"/>
    <col min="5633" max="5633" width="3.44140625" style="403" customWidth="1"/>
    <col min="5634" max="5634" width="37.88671875" style="403" customWidth="1"/>
    <col min="5635" max="5635" width="3.6640625" style="403" customWidth="1"/>
    <col min="5636" max="5636" width="4.33203125" style="403" customWidth="1"/>
    <col min="5637" max="5637" width="4.44140625" style="403" customWidth="1"/>
    <col min="5638" max="5638" width="5.33203125" style="403" customWidth="1"/>
    <col min="5639" max="5639" width="5" style="403" customWidth="1"/>
    <col min="5640" max="5640" width="4.109375" style="403" customWidth="1"/>
    <col min="5641" max="5641" width="4" style="403" customWidth="1"/>
    <col min="5642" max="5642" width="3.88671875" style="403" customWidth="1"/>
    <col min="5643" max="5643" width="4.109375" style="403" customWidth="1"/>
    <col min="5644" max="5644" width="4.33203125" style="403" customWidth="1"/>
    <col min="5645" max="5645" width="4" style="403" customWidth="1"/>
    <col min="5646" max="5646" width="4.33203125" style="403" customWidth="1"/>
    <col min="5647" max="5647" width="3.6640625" style="403" customWidth="1"/>
    <col min="5648" max="5648" width="3.88671875" style="403" customWidth="1"/>
    <col min="5649" max="5649" width="4.33203125" style="403" customWidth="1"/>
    <col min="5650" max="5651" width="3.6640625" style="403" customWidth="1"/>
    <col min="5652" max="5652" width="4.109375" style="403" customWidth="1"/>
    <col min="5653" max="5654" width="5.33203125" style="403" customWidth="1"/>
    <col min="5655" max="5655" width="5.88671875" style="403" customWidth="1"/>
    <col min="5656" max="5656" width="4.44140625" style="403" customWidth="1"/>
    <col min="5657" max="5657" width="4.5546875" style="403" customWidth="1"/>
    <col min="5658" max="5658" width="4.44140625" style="403" customWidth="1"/>
    <col min="5659" max="5659" width="4.109375" style="403" customWidth="1"/>
    <col min="5660" max="5660" width="3.88671875" style="403" customWidth="1"/>
    <col min="5661" max="5662" width="4.33203125" style="403" customWidth="1"/>
    <col min="5663" max="5663" width="3.88671875" style="403" customWidth="1"/>
    <col min="5664" max="5664" width="4.109375" style="403" customWidth="1"/>
    <col min="5665" max="5665" width="5.6640625" style="403" customWidth="1"/>
    <col min="5666" max="5666" width="5" style="403" customWidth="1"/>
    <col min="5667" max="5667" width="6.5546875" style="403" customWidth="1"/>
    <col min="5668" max="5888" width="8.88671875" style="403"/>
    <col min="5889" max="5889" width="3.44140625" style="403" customWidth="1"/>
    <col min="5890" max="5890" width="37.88671875" style="403" customWidth="1"/>
    <col min="5891" max="5891" width="3.6640625" style="403" customWidth="1"/>
    <col min="5892" max="5892" width="4.33203125" style="403" customWidth="1"/>
    <col min="5893" max="5893" width="4.44140625" style="403" customWidth="1"/>
    <col min="5894" max="5894" width="5.33203125" style="403" customWidth="1"/>
    <col min="5895" max="5895" width="5" style="403" customWidth="1"/>
    <col min="5896" max="5896" width="4.109375" style="403" customWidth="1"/>
    <col min="5897" max="5897" width="4" style="403" customWidth="1"/>
    <col min="5898" max="5898" width="3.88671875" style="403" customWidth="1"/>
    <col min="5899" max="5899" width="4.109375" style="403" customWidth="1"/>
    <col min="5900" max="5900" width="4.33203125" style="403" customWidth="1"/>
    <col min="5901" max="5901" width="4" style="403" customWidth="1"/>
    <col min="5902" max="5902" width="4.33203125" style="403" customWidth="1"/>
    <col min="5903" max="5903" width="3.6640625" style="403" customWidth="1"/>
    <col min="5904" max="5904" width="3.88671875" style="403" customWidth="1"/>
    <col min="5905" max="5905" width="4.33203125" style="403" customWidth="1"/>
    <col min="5906" max="5907" width="3.6640625" style="403" customWidth="1"/>
    <col min="5908" max="5908" width="4.109375" style="403" customWidth="1"/>
    <col min="5909" max="5910" width="5.33203125" style="403" customWidth="1"/>
    <col min="5911" max="5911" width="5.88671875" style="403" customWidth="1"/>
    <col min="5912" max="5912" width="4.44140625" style="403" customWidth="1"/>
    <col min="5913" max="5913" width="4.5546875" style="403" customWidth="1"/>
    <col min="5914" max="5914" width="4.44140625" style="403" customWidth="1"/>
    <col min="5915" max="5915" width="4.109375" style="403" customWidth="1"/>
    <col min="5916" max="5916" width="3.88671875" style="403" customWidth="1"/>
    <col min="5917" max="5918" width="4.33203125" style="403" customWidth="1"/>
    <col min="5919" max="5919" width="3.88671875" style="403" customWidth="1"/>
    <col min="5920" max="5920" width="4.109375" style="403" customWidth="1"/>
    <col min="5921" max="5921" width="5.6640625" style="403" customWidth="1"/>
    <col min="5922" max="5922" width="5" style="403" customWidth="1"/>
    <col min="5923" max="5923" width="6.5546875" style="403" customWidth="1"/>
    <col min="5924" max="6144" width="8.88671875" style="403"/>
    <col min="6145" max="6145" width="3.44140625" style="403" customWidth="1"/>
    <col min="6146" max="6146" width="37.88671875" style="403" customWidth="1"/>
    <col min="6147" max="6147" width="3.6640625" style="403" customWidth="1"/>
    <col min="6148" max="6148" width="4.33203125" style="403" customWidth="1"/>
    <col min="6149" max="6149" width="4.44140625" style="403" customWidth="1"/>
    <col min="6150" max="6150" width="5.33203125" style="403" customWidth="1"/>
    <col min="6151" max="6151" width="5" style="403" customWidth="1"/>
    <col min="6152" max="6152" width="4.109375" style="403" customWidth="1"/>
    <col min="6153" max="6153" width="4" style="403" customWidth="1"/>
    <col min="6154" max="6154" width="3.88671875" style="403" customWidth="1"/>
    <col min="6155" max="6155" width="4.109375" style="403" customWidth="1"/>
    <col min="6156" max="6156" width="4.33203125" style="403" customWidth="1"/>
    <col min="6157" max="6157" width="4" style="403" customWidth="1"/>
    <col min="6158" max="6158" width="4.33203125" style="403" customWidth="1"/>
    <col min="6159" max="6159" width="3.6640625" style="403" customWidth="1"/>
    <col min="6160" max="6160" width="3.88671875" style="403" customWidth="1"/>
    <col min="6161" max="6161" width="4.33203125" style="403" customWidth="1"/>
    <col min="6162" max="6163" width="3.6640625" style="403" customWidth="1"/>
    <col min="6164" max="6164" width="4.109375" style="403" customWidth="1"/>
    <col min="6165" max="6166" width="5.33203125" style="403" customWidth="1"/>
    <col min="6167" max="6167" width="5.88671875" style="403" customWidth="1"/>
    <col min="6168" max="6168" width="4.44140625" style="403" customWidth="1"/>
    <col min="6169" max="6169" width="4.5546875" style="403" customWidth="1"/>
    <col min="6170" max="6170" width="4.44140625" style="403" customWidth="1"/>
    <col min="6171" max="6171" width="4.109375" style="403" customWidth="1"/>
    <col min="6172" max="6172" width="3.88671875" style="403" customWidth="1"/>
    <col min="6173" max="6174" width="4.33203125" style="403" customWidth="1"/>
    <col min="6175" max="6175" width="3.88671875" style="403" customWidth="1"/>
    <col min="6176" max="6176" width="4.109375" style="403" customWidth="1"/>
    <col min="6177" max="6177" width="5.6640625" style="403" customWidth="1"/>
    <col min="6178" max="6178" width="5" style="403" customWidth="1"/>
    <col min="6179" max="6179" width="6.5546875" style="403" customWidth="1"/>
    <col min="6180" max="6400" width="8.88671875" style="403"/>
    <col min="6401" max="6401" width="3.44140625" style="403" customWidth="1"/>
    <col min="6402" max="6402" width="37.88671875" style="403" customWidth="1"/>
    <col min="6403" max="6403" width="3.6640625" style="403" customWidth="1"/>
    <col min="6404" max="6404" width="4.33203125" style="403" customWidth="1"/>
    <col min="6405" max="6405" width="4.44140625" style="403" customWidth="1"/>
    <col min="6406" max="6406" width="5.33203125" style="403" customWidth="1"/>
    <col min="6407" max="6407" width="5" style="403" customWidth="1"/>
    <col min="6408" max="6408" width="4.109375" style="403" customWidth="1"/>
    <col min="6409" max="6409" width="4" style="403" customWidth="1"/>
    <col min="6410" max="6410" width="3.88671875" style="403" customWidth="1"/>
    <col min="6411" max="6411" width="4.109375" style="403" customWidth="1"/>
    <col min="6412" max="6412" width="4.33203125" style="403" customWidth="1"/>
    <col min="6413" max="6413" width="4" style="403" customWidth="1"/>
    <col min="6414" max="6414" width="4.33203125" style="403" customWidth="1"/>
    <col min="6415" max="6415" width="3.6640625" style="403" customWidth="1"/>
    <col min="6416" max="6416" width="3.88671875" style="403" customWidth="1"/>
    <col min="6417" max="6417" width="4.33203125" style="403" customWidth="1"/>
    <col min="6418" max="6419" width="3.6640625" style="403" customWidth="1"/>
    <col min="6420" max="6420" width="4.109375" style="403" customWidth="1"/>
    <col min="6421" max="6422" width="5.33203125" style="403" customWidth="1"/>
    <col min="6423" max="6423" width="5.88671875" style="403" customWidth="1"/>
    <col min="6424" max="6424" width="4.44140625" style="403" customWidth="1"/>
    <col min="6425" max="6425" width="4.5546875" style="403" customWidth="1"/>
    <col min="6426" max="6426" width="4.44140625" style="403" customWidth="1"/>
    <col min="6427" max="6427" width="4.109375" style="403" customWidth="1"/>
    <col min="6428" max="6428" width="3.88671875" style="403" customWidth="1"/>
    <col min="6429" max="6430" width="4.33203125" style="403" customWidth="1"/>
    <col min="6431" max="6431" width="3.88671875" style="403" customWidth="1"/>
    <col min="6432" max="6432" width="4.109375" style="403" customWidth="1"/>
    <col min="6433" max="6433" width="5.6640625" style="403" customWidth="1"/>
    <col min="6434" max="6434" width="5" style="403" customWidth="1"/>
    <col min="6435" max="6435" width="6.5546875" style="403" customWidth="1"/>
    <col min="6436" max="6656" width="8.88671875" style="403"/>
    <col min="6657" max="6657" width="3.44140625" style="403" customWidth="1"/>
    <col min="6658" max="6658" width="37.88671875" style="403" customWidth="1"/>
    <col min="6659" max="6659" width="3.6640625" style="403" customWidth="1"/>
    <col min="6660" max="6660" width="4.33203125" style="403" customWidth="1"/>
    <col min="6661" max="6661" width="4.44140625" style="403" customWidth="1"/>
    <col min="6662" max="6662" width="5.33203125" style="403" customWidth="1"/>
    <col min="6663" max="6663" width="5" style="403" customWidth="1"/>
    <col min="6664" max="6664" width="4.109375" style="403" customWidth="1"/>
    <col min="6665" max="6665" width="4" style="403" customWidth="1"/>
    <col min="6666" max="6666" width="3.88671875" style="403" customWidth="1"/>
    <col min="6667" max="6667" width="4.109375" style="403" customWidth="1"/>
    <col min="6668" max="6668" width="4.33203125" style="403" customWidth="1"/>
    <col min="6669" max="6669" width="4" style="403" customWidth="1"/>
    <col min="6670" max="6670" width="4.33203125" style="403" customWidth="1"/>
    <col min="6671" max="6671" width="3.6640625" style="403" customWidth="1"/>
    <col min="6672" max="6672" width="3.88671875" style="403" customWidth="1"/>
    <col min="6673" max="6673" width="4.33203125" style="403" customWidth="1"/>
    <col min="6674" max="6675" width="3.6640625" style="403" customWidth="1"/>
    <col min="6676" max="6676" width="4.109375" style="403" customWidth="1"/>
    <col min="6677" max="6678" width="5.33203125" style="403" customWidth="1"/>
    <col min="6679" max="6679" width="5.88671875" style="403" customWidth="1"/>
    <col min="6680" max="6680" width="4.44140625" style="403" customWidth="1"/>
    <col min="6681" max="6681" width="4.5546875" style="403" customWidth="1"/>
    <col min="6682" max="6682" width="4.44140625" style="403" customWidth="1"/>
    <col min="6683" max="6683" width="4.109375" style="403" customWidth="1"/>
    <col min="6684" max="6684" width="3.88671875" style="403" customWidth="1"/>
    <col min="6685" max="6686" width="4.33203125" style="403" customWidth="1"/>
    <col min="6687" max="6687" width="3.88671875" style="403" customWidth="1"/>
    <col min="6688" max="6688" width="4.109375" style="403" customWidth="1"/>
    <col min="6689" max="6689" width="5.6640625" style="403" customWidth="1"/>
    <col min="6690" max="6690" width="5" style="403" customWidth="1"/>
    <col min="6691" max="6691" width="6.5546875" style="403" customWidth="1"/>
    <col min="6692" max="6912" width="8.88671875" style="403"/>
    <col min="6913" max="6913" width="3.44140625" style="403" customWidth="1"/>
    <col min="6914" max="6914" width="37.88671875" style="403" customWidth="1"/>
    <col min="6915" max="6915" width="3.6640625" style="403" customWidth="1"/>
    <col min="6916" max="6916" width="4.33203125" style="403" customWidth="1"/>
    <col min="6917" max="6917" width="4.44140625" style="403" customWidth="1"/>
    <col min="6918" max="6918" width="5.33203125" style="403" customWidth="1"/>
    <col min="6919" max="6919" width="5" style="403" customWidth="1"/>
    <col min="6920" max="6920" width="4.109375" style="403" customWidth="1"/>
    <col min="6921" max="6921" width="4" style="403" customWidth="1"/>
    <col min="6922" max="6922" width="3.88671875" style="403" customWidth="1"/>
    <col min="6923" max="6923" width="4.109375" style="403" customWidth="1"/>
    <col min="6924" max="6924" width="4.33203125" style="403" customWidth="1"/>
    <col min="6925" max="6925" width="4" style="403" customWidth="1"/>
    <col min="6926" max="6926" width="4.33203125" style="403" customWidth="1"/>
    <col min="6927" max="6927" width="3.6640625" style="403" customWidth="1"/>
    <col min="6928" max="6928" width="3.88671875" style="403" customWidth="1"/>
    <col min="6929" max="6929" width="4.33203125" style="403" customWidth="1"/>
    <col min="6930" max="6931" width="3.6640625" style="403" customWidth="1"/>
    <col min="6932" max="6932" width="4.109375" style="403" customWidth="1"/>
    <col min="6933" max="6934" width="5.33203125" style="403" customWidth="1"/>
    <col min="6935" max="6935" width="5.88671875" style="403" customWidth="1"/>
    <col min="6936" max="6936" width="4.44140625" style="403" customWidth="1"/>
    <col min="6937" max="6937" width="4.5546875" style="403" customWidth="1"/>
    <col min="6938" max="6938" width="4.44140625" style="403" customWidth="1"/>
    <col min="6939" max="6939" width="4.109375" style="403" customWidth="1"/>
    <col min="6940" max="6940" width="3.88671875" style="403" customWidth="1"/>
    <col min="6941" max="6942" width="4.33203125" style="403" customWidth="1"/>
    <col min="6943" max="6943" width="3.88671875" style="403" customWidth="1"/>
    <col min="6944" max="6944" width="4.109375" style="403" customWidth="1"/>
    <col min="6945" max="6945" width="5.6640625" style="403" customWidth="1"/>
    <col min="6946" max="6946" width="5" style="403" customWidth="1"/>
    <col min="6947" max="6947" width="6.5546875" style="403" customWidth="1"/>
    <col min="6948" max="7168" width="8.88671875" style="403"/>
    <col min="7169" max="7169" width="3.44140625" style="403" customWidth="1"/>
    <col min="7170" max="7170" width="37.88671875" style="403" customWidth="1"/>
    <col min="7171" max="7171" width="3.6640625" style="403" customWidth="1"/>
    <col min="7172" max="7172" width="4.33203125" style="403" customWidth="1"/>
    <col min="7173" max="7173" width="4.44140625" style="403" customWidth="1"/>
    <col min="7174" max="7174" width="5.33203125" style="403" customWidth="1"/>
    <col min="7175" max="7175" width="5" style="403" customWidth="1"/>
    <col min="7176" max="7176" width="4.109375" style="403" customWidth="1"/>
    <col min="7177" max="7177" width="4" style="403" customWidth="1"/>
    <col min="7178" max="7178" width="3.88671875" style="403" customWidth="1"/>
    <col min="7179" max="7179" width="4.109375" style="403" customWidth="1"/>
    <col min="7180" max="7180" width="4.33203125" style="403" customWidth="1"/>
    <col min="7181" max="7181" width="4" style="403" customWidth="1"/>
    <col min="7182" max="7182" width="4.33203125" style="403" customWidth="1"/>
    <col min="7183" max="7183" width="3.6640625" style="403" customWidth="1"/>
    <col min="7184" max="7184" width="3.88671875" style="403" customWidth="1"/>
    <col min="7185" max="7185" width="4.33203125" style="403" customWidth="1"/>
    <col min="7186" max="7187" width="3.6640625" style="403" customWidth="1"/>
    <col min="7188" max="7188" width="4.109375" style="403" customWidth="1"/>
    <col min="7189" max="7190" width="5.33203125" style="403" customWidth="1"/>
    <col min="7191" max="7191" width="5.88671875" style="403" customWidth="1"/>
    <col min="7192" max="7192" width="4.44140625" style="403" customWidth="1"/>
    <col min="7193" max="7193" width="4.5546875" style="403" customWidth="1"/>
    <col min="7194" max="7194" width="4.44140625" style="403" customWidth="1"/>
    <col min="7195" max="7195" width="4.109375" style="403" customWidth="1"/>
    <col min="7196" max="7196" width="3.88671875" style="403" customWidth="1"/>
    <col min="7197" max="7198" width="4.33203125" style="403" customWidth="1"/>
    <col min="7199" max="7199" width="3.88671875" style="403" customWidth="1"/>
    <col min="7200" max="7200" width="4.109375" style="403" customWidth="1"/>
    <col min="7201" max="7201" width="5.6640625" style="403" customWidth="1"/>
    <col min="7202" max="7202" width="5" style="403" customWidth="1"/>
    <col min="7203" max="7203" width="6.5546875" style="403" customWidth="1"/>
    <col min="7204" max="7424" width="8.88671875" style="403"/>
    <col min="7425" max="7425" width="3.44140625" style="403" customWidth="1"/>
    <col min="7426" max="7426" width="37.88671875" style="403" customWidth="1"/>
    <col min="7427" max="7427" width="3.6640625" style="403" customWidth="1"/>
    <col min="7428" max="7428" width="4.33203125" style="403" customWidth="1"/>
    <col min="7429" max="7429" width="4.44140625" style="403" customWidth="1"/>
    <col min="7430" max="7430" width="5.33203125" style="403" customWidth="1"/>
    <col min="7431" max="7431" width="5" style="403" customWidth="1"/>
    <col min="7432" max="7432" width="4.109375" style="403" customWidth="1"/>
    <col min="7433" max="7433" width="4" style="403" customWidth="1"/>
    <col min="7434" max="7434" width="3.88671875" style="403" customWidth="1"/>
    <col min="7435" max="7435" width="4.109375" style="403" customWidth="1"/>
    <col min="7436" max="7436" width="4.33203125" style="403" customWidth="1"/>
    <col min="7437" max="7437" width="4" style="403" customWidth="1"/>
    <col min="7438" max="7438" width="4.33203125" style="403" customWidth="1"/>
    <col min="7439" max="7439" width="3.6640625" style="403" customWidth="1"/>
    <col min="7440" max="7440" width="3.88671875" style="403" customWidth="1"/>
    <col min="7441" max="7441" width="4.33203125" style="403" customWidth="1"/>
    <col min="7442" max="7443" width="3.6640625" style="403" customWidth="1"/>
    <col min="7444" max="7444" width="4.109375" style="403" customWidth="1"/>
    <col min="7445" max="7446" width="5.33203125" style="403" customWidth="1"/>
    <col min="7447" max="7447" width="5.88671875" style="403" customWidth="1"/>
    <col min="7448" max="7448" width="4.44140625" style="403" customWidth="1"/>
    <col min="7449" max="7449" width="4.5546875" style="403" customWidth="1"/>
    <col min="7450" max="7450" width="4.44140625" style="403" customWidth="1"/>
    <col min="7451" max="7451" width="4.109375" style="403" customWidth="1"/>
    <col min="7452" max="7452" width="3.88671875" style="403" customWidth="1"/>
    <col min="7453" max="7454" width="4.33203125" style="403" customWidth="1"/>
    <col min="7455" max="7455" width="3.88671875" style="403" customWidth="1"/>
    <col min="7456" max="7456" width="4.109375" style="403" customWidth="1"/>
    <col min="7457" max="7457" width="5.6640625" style="403" customWidth="1"/>
    <col min="7458" max="7458" width="5" style="403" customWidth="1"/>
    <col min="7459" max="7459" width="6.5546875" style="403" customWidth="1"/>
    <col min="7460" max="7680" width="8.88671875" style="403"/>
    <col min="7681" max="7681" width="3.44140625" style="403" customWidth="1"/>
    <col min="7682" max="7682" width="37.88671875" style="403" customWidth="1"/>
    <col min="7683" max="7683" width="3.6640625" style="403" customWidth="1"/>
    <col min="7684" max="7684" width="4.33203125" style="403" customWidth="1"/>
    <col min="7685" max="7685" width="4.44140625" style="403" customWidth="1"/>
    <col min="7686" max="7686" width="5.33203125" style="403" customWidth="1"/>
    <col min="7687" max="7687" width="5" style="403" customWidth="1"/>
    <col min="7688" max="7688" width="4.109375" style="403" customWidth="1"/>
    <col min="7689" max="7689" width="4" style="403" customWidth="1"/>
    <col min="7690" max="7690" width="3.88671875" style="403" customWidth="1"/>
    <col min="7691" max="7691" width="4.109375" style="403" customWidth="1"/>
    <col min="7692" max="7692" width="4.33203125" style="403" customWidth="1"/>
    <col min="7693" max="7693" width="4" style="403" customWidth="1"/>
    <col min="7694" max="7694" width="4.33203125" style="403" customWidth="1"/>
    <col min="7695" max="7695" width="3.6640625" style="403" customWidth="1"/>
    <col min="7696" max="7696" width="3.88671875" style="403" customWidth="1"/>
    <col min="7697" max="7697" width="4.33203125" style="403" customWidth="1"/>
    <col min="7698" max="7699" width="3.6640625" style="403" customWidth="1"/>
    <col min="7700" max="7700" width="4.109375" style="403" customWidth="1"/>
    <col min="7701" max="7702" width="5.33203125" style="403" customWidth="1"/>
    <col min="7703" max="7703" width="5.88671875" style="403" customWidth="1"/>
    <col min="7704" max="7704" width="4.44140625" style="403" customWidth="1"/>
    <col min="7705" max="7705" width="4.5546875" style="403" customWidth="1"/>
    <col min="7706" max="7706" width="4.44140625" style="403" customWidth="1"/>
    <col min="7707" max="7707" width="4.109375" style="403" customWidth="1"/>
    <col min="7708" max="7708" width="3.88671875" style="403" customWidth="1"/>
    <col min="7709" max="7710" width="4.33203125" style="403" customWidth="1"/>
    <col min="7711" max="7711" width="3.88671875" style="403" customWidth="1"/>
    <col min="7712" max="7712" width="4.109375" style="403" customWidth="1"/>
    <col min="7713" max="7713" width="5.6640625" style="403" customWidth="1"/>
    <col min="7714" max="7714" width="5" style="403" customWidth="1"/>
    <col min="7715" max="7715" width="6.5546875" style="403" customWidth="1"/>
    <col min="7716" max="7936" width="8.88671875" style="403"/>
    <col min="7937" max="7937" width="3.44140625" style="403" customWidth="1"/>
    <col min="7938" max="7938" width="37.88671875" style="403" customWidth="1"/>
    <col min="7939" max="7939" width="3.6640625" style="403" customWidth="1"/>
    <col min="7940" max="7940" width="4.33203125" style="403" customWidth="1"/>
    <col min="7941" max="7941" width="4.44140625" style="403" customWidth="1"/>
    <col min="7942" max="7942" width="5.33203125" style="403" customWidth="1"/>
    <col min="7943" max="7943" width="5" style="403" customWidth="1"/>
    <col min="7944" max="7944" width="4.109375" style="403" customWidth="1"/>
    <col min="7945" max="7945" width="4" style="403" customWidth="1"/>
    <col min="7946" max="7946" width="3.88671875" style="403" customWidth="1"/>
    <col min="7947" max="7947" width="4.109375" style="403" customWidth="1"/>
    <col min="7948" max="7948" width="4.33203125" style="403" customWidth="1"/>
    <col min="7949" max="7949" width="4" style="403" customWidth="1"/>
    <col min="7950" max="7950" width="4.33203125" style="403" customWidth="1"/>
    <col min="7951" max="7951" width="3.6640625" style="403" customWidth="1"/>
    <col min="7952" max="7952" width="3.88671875" style="403" customWidth="1"/>
    <col min="7953" max="7953" width="4.33203125" style="403" customWidth="1"/>
    <col min="7954" max="7955" width="3.6640625" style="403" customWidth="1"/>
    <col min="7956" max="7956" width="4.109375" style="403" customWidth="1"/>
    <col min="7957" max="7958" width="5.33203125" style="403" customWidth="1"/>
    <col min="7959" max="7959" width="5.88671875" style="403" customWidth="1"/>
    <col min="7960" max="7960" width="4.44140625" style="403" customWidth="1"/>
    <col min="7961" max="7961" width="4.5546875" style="403" customWidth="1"/>
    <col min="7962" max="7962" width="4.44140625" style="403" customWidth="1"/>
    <col min="7963" max="7963" width="4.109375" style="403" customWidth="1"/>
    <col min="7964" max="7964" width="3.88671875" style="403" customWidth="1"/>
    <col min="7965" max="7966" width="4.33203125" style="403" customWidth="1"/>
    <col min="7967" max="7967" width="3.88671875" style="403" customWidth="1"/>
    <col min="7968" max="7968" width="4.109375" style="403" customWidth="1"/>
    <col min="7969" max="7969" width="5.6640625" style="403" customWidth="1"/>
    <col min="7970" max="7970" width="5" style="403" customWidth="1"/>
    <col min="7971" max="7971" width="6.5546875" style="403" customWidth="1"/>
    <col min="7972" max="8192" width="8.88671875" style="403"/>
    <col min="8193" max="8193" width="3.44140625" style="403" customWidth="1"/>
    <col min="8194" max="8194" width="37.88671875" style="403" customWidth="1"/>
    <col min="8195" max="8195" width="3.6640625" style="403" customWidth="1"/>
    <col min="8196" max="8196" width="4.33203125" style="403" customWidth="1"/>
    <col min="8197" max="8197" width="4.44140625" style="403" customWidth="1"/>
    <col min="8198" max="8198" width="5.33203125" style="403" customWidth="1"/>
    <col min="8199" max="8199" width="5" style="403" customWidth="1"/>
    <col min="8200" max="8200" width="4.109375" style="403" customWidth="1"/>
    <col min="8201" max="8201" width="4" style="403" customWidth="1"/>
    <col min="8202" max="8202" width="3.88671875" style="403" customWidth="1"/>
    <col min="8203" max="8203" width="4.109375" style="403" customWidth="1"/>
    <col min="8204" max="8204" width="4.33203125" style="403" customWidth="1"/>
    <col min="8205" max="8205" width="4" style="403" customWidth="1"/>
    <col min="8206" max="8206" width="4.33203125" style="403" customWidth="1"/>
    <col min="8207" max="8207" width="3.6640625" style="403" customWidth="1"/>
    <col min="8208" max="8208" width="3.88671875" style="403" customWidth="1"/>
    <col min="8209" max="8209" width="4.33203125" style="403" customWidth="1"/>
    <col min="8210" max="8211" width="3.6640625" style="403" customWidth="1"/>
    <col min="8212" max="8212" width="4.109375" style="403" customWidth="1"/>
    <col min="8213" max="8214" width="5.33203125" style="403" customWidth="1"/>
    <col min="8215" max="8215" width="5.88671875" style="403" customWidth="1"/>
    <col min="8216" max="8216" width="4.44140625" style="403" customWidth="1"/>
    <col min="8217" max="8217" width="4.5546875" style="403" customWidth="1"/>
    <col min="8218" max="8218" width="4.44140625" style="403" customWidth="1"/>
    <col min="8219" max="8219" width="4.109375" style="403" customWidth="1"/>
    <col min="8220" max="8220" width="3.88671875" style="403" customWidth="1"/>
    <col min="8221" max="8222" width="4.33203125" style="403" customWidth="1"/>
    <col min="8223" max="8223" width="3.88671875" style="403" customWidth="1"/>
    <col min="8224" max="8224" width="4.109375" style="403" customWidth="1"/>
    <col min="8225" max="8225" width="5.6640625" style="403" customWidth="1"/>
    <col min="8226" max="8226" width="5" style="403" customWidth="1"/>
    <col min="8227" max="8227" width="6.5546875" style="403" customWidth="1"/>
    <col min="8228" max="8448" width="8.88671875" style="403"/>
    <col min="8449" max="8449" width="3.44140625" style="403" customWidth="1"/>
    <col min="8450" max="8450" width="37.88671875" style="403" customWidth="1"/>
    <col min="8451" max="8451" width="3.6640625" style="403" customWidth="1"/>
    <col min="8452" max="8452" width="4.33203125" style="403" customWidth="1"/>
    <col min="8453" max="8453" width="4.44140625" style="403" customWidth="1"/>
    <col min="8454" max="8454" width="5.33203125" style="403" customWidth="1"/>
    <col min="8455" max="8455" width="5" style="403" customWidth="1"/>
    <col min="8456" max="8456" width="4.109375" style="403" customWidth="1"/>
    <col min="8457" max="8457" width="4" style="403" customWidth="1"/>
    <col min="8458" max="8458" width="3.88671875" style="403" customWidth="1"/>
    <col min="8459" max="8459" width="4.109375" style="403" customWidth="1"/>
    <col min="8460" max="8460" width="4.33203125" style="403" customWidth="1"/>
    <col min="8461" max="8461" width="4" style="403" customWidth="1"/>
    <col min="8462" max="8462" width="4.33203125" style="403" customWidth="1"/>
    <col min="8463" max="8463" width="3.6640625" style="403" customWidth="1"/>
    <col min="8464" max="8464" width="3.88671875" style="403" customWidth="1"/>
    <col min="8465" max="8465" width="4.33203125" style="403" customWidth="1"/>
    <col min="8466" max="8467" width="3.6640625" style="403" customWidth="1"/>
    <col min="8468" max="8468" width="4.109375" style="403" customWidth="1"/>
    <col min="8469" max="8470" width="5.33203125" style="403" customWidth="1"/>
    <col min="8471" max="8471" width="5.88671875" style="403" customWidth="1"/>
    <col min="8472" max="8472" width="4.44140625" style="403" customWidth="1"/>
    <col min="8473" max="8473" width="4.5546875" style="403" customWidth="1"/>
    <col min="8474" max="8474" width="4.44140625" style="403" customWidth="1"/>
    <col min="8475" max="8475" width="4.109375" style="403" customWidth="1"/>
    <col min="8476" max="8476" width="3.88671875" style="403" customWidth="1"/>
    <col min="8477" max="8478" width="4.33203125" style="403" customWidth="1"/>
    <col min="8479" max="8479" width="3.88671875" style="403" customWidth="1"/>
    <col min="8480" max="8480" width="4.109375" style="403" customWidth="1"/>
    <col min="8481" max="8481" width="5.6640625" style="403" customWidth="1"/>
    <col min="8482" max="8482" width="5" style="403" customWidth="1"/>
    <col min="8483" max="8483" width="6.5546875" style="403" customWidth="1"/>
    <col min="8484" max="8704" width="8.88671875" style="403"/>
    <col min="8705" max="8705" width="3.44140625" style="403" customWidth="1"/>
    <col min="8706" max="8706" width="37.88671875" style="403" customWidth="1"/>
    <col min="8707" max="8707" width="3.6640625" style="403" customWidth="1"/>
    <col min="8708" max="8708" width="4.33203125" style="403" customWidth="1"/>
    <col min="8709" max="8709" width="4.44140625" style="403" customWidth="1"/>
    <col min="8710" max="8710" width="5.33203125" style="403" customWidth="1"/>
    <col min="8711" max="8711" width="5" style="403" customWidth="1"/>
    <col min="8712" max="8712" width="4.109375" style="403" customWidth="1"/>
    <col min="8713" max="8713" width="4" style="403" customWidth="1"/>
    <col min="8714" max="8714" width="3.88671875" style="403" customWidth="1"/>
    <col min="8715" max="8715" width="4.109375" style="403" customWidth="1"/>
    <col min="8716" max="8716" width="4.33203125" style="403" customWidth="1"/>
    <col min="8717" max="8717" width="4" style="403" customWidth="1"/>
    <col min="8718" max="8718" width="4.33203125" style="403" customWidth="1"/>
    <col min="8719" max="8719" width="3.6640625" style="403" customWidth="1"/>
    <col min="8720" max="8720" width="3.88671875" style="403" customWidth="1"/>
    <col min="8721" max="8721" width="4.33203125" style="403" customWidth="1"/>
    <col min="8722" max="8723" width="3.6640625" style="403" customWidth="1"/>
    <col min="8724" max="8724" width="4.109375" style="403" customWidth="1"/>
    <col min="8725" max="8726" width="5.33203125" style="403" customWidth="1"/>
    <col min="8727" max="8727" width="5.88671875" style="403" customWidth="1"/>
    <col min="8728" max="8728" width="4.44140625" style="403" customWidth="1"/>
    <col min="8729" max="8729" width="4.5546875" style="403" customWidth="1"/>
    <col min="8730" max="8730" width="4.44140625" style="403" customWidth="1"/>
    <col min="8731" max="8731" width="4.109375" style="403" customWidth="1"/>
    <col min="8732" max="8732" width="3.88671875" style="403" customWidth="1"/>
    <col min="8733" max="8734" width="4.33203125" style="403" customWidth="1"/>
    <col min="8735" max="8735" width="3.88671875" style="403" customWidth="1"/>
    <col min="8736" max="8736" width="4.109375" style="403" customWidth="1"/>
    <col min="8737" max="8737" width="5.6640625" style="403" customWidth="1"/>
    <col min="8738" max="8738" width="5" style="403" customWidth="1"/>
    <col min="8739" max="8739" width="6.5546875" style="403" customWidth="1"/>
    <col min="8740" max="8960" width="8.88671875" style="403"/>
    <col min="8961" max="8961" width="3.44140625" style="403" customWidth="1"/>
    <col min="8962" max="8962" width="37.88671875" style="403" customWidth="1"/>
    <col min="8963" max="8963" width="3.6640625" style="403" customWidth="1"/>
    <col min="8964" max="8964" width="4.33203125" style="403" customWidth="1"/>
    <col min="8965" max="8965" width="4.44140625" style="403" customWidth="1"/>
    <col min="8966" max="8966" width="5.33203125" style="403" customWidth="1"/>
    <col min="8967" max="8967" width="5" style="403" customWidth="1"/>
    <col min="8968" max="8968" width="4.109375" style="403" customWidth="1"/>
    <col min="8969" max="8969" width="4" style="403" customWidth="1"/>
    <col min="8970" max="8970" width="3.88671875" style="403" customWidth="1"/>
    <col min="8971" max="8971" width="4.109375" style="403" customWidth="1"/>
    <col min="8972" max="8972" width="4.33203125" style="403" customWidth="1"/>
    <col min="8973" max="8973" width="4" style="403" customWidth="1"/>
    <col min="8974" max="8974" width="4.33203125" style="403" customWidth="1"/>
    <col min="8975" max="8975" width="3.6640625" style="403" customWidth="1"/>
    <col min="8976" max="8976" width="3.88671875" style="403" customWidth="1"/>
    <col min="8977" max="8977" width="4.33203125" style="403" customWidth="1"/>
    <col min="8978" max="8979" width="3.6640625" style="403" customWidth="1"/>
    <col min="8980" max="8980" width="4.109375" style="403" customWidth="1"/>
    <col min="8981" max="8982" width="5.33203125" style="403" customWidth="1"/>
    <col min="8983" max="8983" width="5.88671875" style="403" customWidth="1"/>
    <col min="8984" max="8984" width="4.44140625" style="403" customWidth="1"/>
    <col min="8985" max="8985" width="4.5546875" style="403" customWidth="1"/>
    <col min="8986" max="8986" width="4.44140625" style="403" customWidth="1"/>
    <col min="8987" max="8987" width="4.109375" style="403" customWidth="1"/>
    <col min="8988" max="8988" width="3.88671875" style="403" customWidth="1"/>
    <col min="8989" max="8990" width="4.33203125" style="403" customWidth="1"/>
    <col min="8991" max="8991" width="3.88671875" style="403" customWidth="1"/>
    <col min="8992" max="8992" width="4.109375" style="403" customWidth="1"/>
    <col min="8993" max="8993" width="5.6640625" style="403" customWidth="1"/>
    <col min="8994" max="8994" width="5" style="403" customWidth="1"/>
    <col min="8995" max="8995" width="6.5546875" style="403" customWidth="1"/>
    <col min="8996" max="9216" width="8.88671875" style="403"/>
    <col min="9217" max="9217" width="3.44140625" style="403" customWidth="1"/>
    <col min="9218" max="9218" width="37.88671875" style="403" customWidth="1"/>
    <col min="9219" max="9219" width="3.6640625" style="403" customWidth="1"/>
    <col min="9220" max="9220" width="4.33203125" style="403" customWidth="1"/>
    <col min="9221" max="9221" width="4.44140625" style="403" customWidth="1"/>
    <col min="9222" max="9222" width="5.33203125" style="403" customWidth="1"/>
    <col min="9223" max="9223" width="5" style="403" customWidth="1"/>
    <col min="9224" max="9224" width="4.109375" style="403" customWidth="1"/>
    <col min="9225" max="9225" width="4" style="403" customWidth="1"/>
    <col min="9226" max="9226" width="3.88671875" style="403" customWidth="1"/>
    <col min="9227" max="9227" width="4.109375" style="403" customWidth="1"/>
    <col min="9228" max="9228" width="4.33203125" style="403" customWidth="1"/>
    <col min="9229" max="9229" width="4" style="403" customWidth="1"/>
    <col min="9230" max="9230" width="4.33203125" style="403" customWidth="1"/>
    <col min="9231" max="9231" width="3.6640625" style="403" customWidth="1"/>
    <col min="9232" max="9232" width="3.88671875" style="403" customWidth="1"/>
    <col min="9233" max="9233" width="4.33203125" style="403" customWidth="1"/>
    <col min="9234" max="9235" width="3.6640625" style="403" customWidth="1"/>
    <col min="9236" max="9236" width="4.109375" style="403" customWidth="1"/>
    <col min="9237" max="9238" width="5.33203125" style="403" customWidth="1"/>
    <col min="9239" max="9239" width="5.88671875" style="403" customWidth="1"/>
    <col min="9240" max="9240" width="4.44140625" style="403" customWidth="1"/>
    <col min="9241" max="9241" width="4.5546875" style="403" customWidth="1"/>
    <col min="9242" max="9242" width="4.44140625" style="403" customWidth="1"/>
    <col min="9243" max="9243" width="4.109375" style="403" customWidth="1"/>
    <col min="9244" max="9244" width="3.88671875" style="403" customWidth="1"/>
    <col min="9245" max="9246" width="4.33203125" style="403" customWidth="1"/>
    <col min="9247" max="9247" width="3.88671875" style="403" customWidth="1"/>
    <col min="9248" max="9248" width="4.109375" style="403" customWidth="1"/>
    <col min="9249" max="9249" width="5.6640625" style="403" customWidth="1"/>
    <col min="9250" max="9250" width="5" style="403" customWidth="1"/>
    <col min="9251" max="9251" width="6.5546875" style="403" customWidth="1"/>
    <col min="9252" max="9472" width="8.88671875" style="403"/>
    <col min="9473" max="9473" width="3.44140625" style="403" customWidth="1"/>
    <col min="9474" max="9474" width="37.88671875" style="403" customWidth="1"/>
    <col min="9475" max="9475" width="3.6640625" style="403" customWidth="1"/>
    <col min="9476" max="9476" width="4.33203125" style="403" customWidth="1"/>
    <col min="9477" max="9477" width="4.44140625" style="403" customWidth="1"/>
    <col min="9478" max="9478" width="5.33203125" style="403" customWidth="1"/>
    <col min="9479" max="9479" width="5" style="403" customWidth="1"/>
    <col min="9480" max="9480" width="4.109375" style="403" customWidth="1"/>
    <col min="9481" max="9481" width="4" style="403" customWidth="1"/>
    <col min="9482" max="9482" width="3.88671875" style="403" customWidth="1"/>
    <col min="9483" max="9483" width="4.109375" style="403" customWidth="1"/>
    <col min="9484" max="9484" width="4.33203125" style="403" customWidth="1"/>
    <col min="9485" max="9485" width="4" style="403" customWidth="1"/>
    <col min="9486" max="9486" width="4.33203125" style="403" customWidth="1"/>
    <col min="9487" max="9487" width="3.6640625" style="403" customWidth="1"/>
    <col min="9488" max="9488" width="3.88671875" style="403" customWidth="1"/>
    <col min="9489" max="9489" width="4.33203125" style="403" customWidth="1"/>
    <col min="9490" max="9491" width="3.6640625" style="403" customWidth="1"/>
    <col min="9492" max="9492" width="4.109375" style="403" customWidth="1"/>
    <col min="9493" max="9494" width="5.33203125" style="403" customWidth="1"/>
    <col min="9495" max="9495" width="5.88671875" style="403" customWidth="1"/>
    <col min="9496" max="9496" width="4.44140625" style="403" customWidth="1"/>
    <col min="9497" max="9497" width="4.5546875" style="403" customWidth="1"/>
    <col min="9498" max="9498" width="4.44140625" style="403" customWidth="1"/>
    <col min="9499" max="9499" width="4.109375" style="403" customWidth="1"/>
    <col min="9500" max="9500" width="3.88671875" style="403" customWidth="1"/>
    <col min="9501" max="9502" width="4.33203125" style="403" customWidth="1"/>
    <col min="9503" max="9503" width="3.88671875" style="403" customWidth="1"/>
    <col min="9504" max="9504" width="4.109375" style="403" customWidth="1"/>
    <col min="9505" max="9505" width="5.6640625" style="403" customWidth="1"/>
    <col min="9506" max="9506" width="5" style="403" customWidth="1"/>
    <col min="9507" max="9507" width="6.5546875" style="403" customWidth="1"/>
    <col min="9508" max="9728" width="8.88671875" style="403"/>
    <col min="9729" max="9729" width="3.44140625" style="403" customWidth="1"/>
    <col min="9730" max="9730" width="37.88671875" style="403" customWidth="1"/>
    <col min="9731" max="9731" width="3.6640625" style="403" customWidth="1"/>
    <col min="9732" max="9732" width="4.33203125" style="403" customWidth="1"/>
    <col min="9733" max="9733" width="4.44140625" style="403" customWidth="1"/>
    <col min="9734" max="9734" width="5.33203125" style="403" customWidth="1"/>
    <col min="9735" max="9735" width="5" style="403" customWidth="1"/>
    <col min="9736" max="9736" width="4.109375" style="403" customWidth="1"/>
    <col min="9737" max="9737" width="4" style="403" customWidth="1"/>
    <col min="9738" max="9738" width="3.88671875" style="403" customWidth="1"/>
    <col min="9739" max="9739" width="4.109375" style="403" customWidth="1"/>
    <col min="9740" max="9740" width="4.33203125" style="403" customWidth="1"/>
    <col min="9741" max="9741" width="4" style="403" customWidth="1"/>
    <col min="9742" max="9742" width="4.33203125" style="403" customWidth="1"/>
    <col min="9743" max="9743" width="3.6640625" style="403" customWidth="1"/>
    <col min="9744" max="9744" width="3.88671875" style="403" customWidth="1"/>
    <col min="9745" max="9745" width="4.33203125" style="403" customWidth="1"/>
    <col min="9746" max="9747" width="3.6640625" style="403" customWidth="1"/>
    <col min="9748" max="9748" width="4.109375" style="403" customWidth="1"/>
    <col min="9749" max="9750" width="5.33203125" style="403" customWidth="1"/>
    <col min="9751" max="9751" width="5.88671875" style="403" customWidth="1"/>
    <col min="9752" max="9752" width="4.44140625" style="403" customWidth="1"/>
    <col min="9753" max="9753" width="4.5546875" style="403" customWidth="1"/>
    <col min="9754" max="9754" width="4.44140625" style="403" customWidth="1"/>
    <col min="9755" max="9755" width="4.109375" style="403" customWidth="1"/>
    <col min="9756" max="9756" width="3.88671875" style="403" customWidth="1"/>
    <col min="9757" max="9758" width="4.33203125" style="403" customWidth="1"/>
    <col min="9759" max="9759" width="3.88671875" style="403" customWidth="1"/>
    <col min="9760" max="9760" width="4.109375" style="403" customWidth="1"/>
    <col min="9761" max="9761" width="5.6640625" style="403" customWidth="1"/>
    <col min="9762" max="9762" width="5" style="403" customWidth="1"/>
    <col min="9763" max="9763" width="6.5546875" style="403" customWidth="1"/>
    <col min="9764" max="9984" width="8.88671875" style="403"/>
    <col min="9985" max="9985" width="3.44140625" style="403" customWidth="1"/>
    <col min="9986" max="9986" width="37.88671875" style="403" customWidth="1"/>
    <col min="9987" max="9987" width="3.6640625" style="403" customWidth="1"/>
    <col min="9988" max="9988" width="4.33203125" style="403" customWidth="1"/>
    <col min="9989" max="9989" width="4.44140625" style="403" customWidth="1"/>
    <col min="9990" max="9990" width="5.33203125" style="403" customWidth="1"/>
    <col min="9991" max="9991" width="5" style="403" customWidth="1"/>
    <col min="9992" max="9992" width="4.109375" style="403" customWidth="1"/>
    <col min="9993" max="9993" width="4" style="403" customWidth="1"/>
    <col min="9994" max="9994" width="3.88671875" style="403" customWidth="1"/>
    <col min="9995" max="9995" width="4.109375" style="403" customWidth="1"/>
    <col min="9996" max="9996" width="4.33203125" style="403" customWidth="1"/>
    <col min="9997" max="9997" width="4" style="403" customWidth="1"/>
    <col min="9998" max="9998" width="4.33203125" style="403" customWidth="1"/>
    <col min="9999" max="9999" width="3.6640625" style="403" customWidth="1"/>
    <col min="10000" max="10000" width="3.88671875" style="403" customWidth="1"/>
    <col min="10001" max="10001" width="4.33203125" style="403" customWidth="1"/>
    <col min="10002" max="10003" width="3.6640625" style="403" customWidth="1"/>
    <col min="10004" max="10004" width="4.109375" style="403" customWidth="1"/>
    <col min="10005" max="10006" width="5.33203125" style="403" customWidth="1"/>
    <col min="10007" max="10007" width="5.88671875" style="403" customWidth="1"/>
    <col min="10008" max="10008" width="4.44140625" style="403" customWidth="1"/>
    <col min="10009" max="10009" width="4.5546875" style="403" customWidth="1"/>
    <col min="10010" max="10010" width="4.44140625" style="403" customWidth="1"/>
    <col min="10011" max="10011" width="4.109375" style="403" customWidth="1"/>
    <col min="10012" max="10012" width="3.88671875" style="403" customWidth="1"/>
    <col min="10013" max="10014" width="4.33203125" style="403" customWidth="1"/>
    <col min="10015" max="10015" width="3.88671875" style="403" customWidth="1"/>
    <col min="10016" max="10016" width="4.109375" style="403" customWidth="1"/>
    <col min="10017" max="10017" width="5.6640625" style="403" customWidth="1"/>
    <col min="10018" max="10018" width="5" style="403" customWidth="1"/>
    <col min="10019" max="10019" width="6.5546875" style="403" customWidth="1"/>
    <col min="10020" max="10240" width="8.88671875" style="403"/>
    <col min="10241" max="10241" width="3.44140625" style="403" customWidth="1"/>
    <col min="10242" max="10242" width="37.88671875" style="403" customWidth="1"/>
    <col min="10243" max="10243" width="3.6640625" style="403" customWidth="1"/>
    <col min="10244" max="10244" width="4.33203125" style="403" customWidth="1"/>
    <col min="10245" max="10245" width="4.44140625" style="403" customWidth="1"/>
    <col min="10246" max="10246" width="5.33203125" style="403" customWidth="1"/>
    <col min="10247" max="10247" width="5" style="403" customWidth="1"/>
    <col min="10248" max="10248" width="4.109375" style="403" customWidth="1"/>
    <col min="10249" max="10249" width="4" style="403" customWidth="1"/>
    <col min="10250" max="10250" width="3.88671875" style="403" customWidth="1"/>
    <col min="10251" max="10251" width="4.109375" style="403" customWidth="1"/>
    <col min="10252" max="10252" width="4.33203125" style="403" customWidth="1"/>
    <col min="10253" max="10253" width="4" style="403" customWidth="1"/>
    <col min="10254" max="10254" width="4.33203125" style="403" customWidth="1"/>
    <col min="10255" max="10255" width="3.6640625" style="403" customWidth="1"/>
    <col min="10256" max="10256" width="3.88671875" style="403" customWidth="1"/>
    <col min="10257" max="10257" width="4.33203125" style="403" customWidth="1"/>
    <col min="10258" max="10259" width="3.6640625" style="403" customWidth="1"/>
    <col min="10260" max="10260" width="4.109375" style="403" customWidth="1"/>
    <col min="10261" max="10262" width="5.33203125" style="403" customWidth="1"/>
    <col min="10263" max="10263" width="5.88671875" style="403" customWidth="1"/>
    <col min="10264" max="10264" width="4.44140625" style="403" customWidth="1"/>
    <col min="10265" max="10265" width="4.5546875" style="403" customWidth="1"/>
    <col min="10266" max="10266" width="4.44140625" style="403" customWidth="1"/>
    <col min="10267" max="10267" width="4.109375" style="403" customWidth="1"/>
    <col min="10268" max="10268" width="3.88671875" style="403" customWidth="1"/>
    <col min="10269" max="10270" width="4.33203125" style="403" customWidth="1"/>
    <col min="10271" max="10271" width="3.88671875" style="403" customWidth="1"/>
    <col min="10272" max="10272" width="4.109375" style="403" customWidth="1"/>
    <col min="10273" max="10273" width="5.6640625" style="403" customWidth="1"/>
    <col min="10274" max="10274" width="5" style="403" customWidth="1"/>
    <col min="10275" max="10275" width="6.5546875" style="403" customWidth="1"/>
    <col min="10276" max="10496" width="8.88671875" style="403"/>
    <col min="10497" max="10497" width="3.44140625" style="403" customWidth="1"/>
    <col min="10498" max="10498" width="37.88671875" style="403" customWidth="1"/>
    <col min="10499" max="10499" width="3.6640625" style="403" customWidth="1"/>
    <col min="10500" max="10500" width="4.33203125" style="403" customWidth="1"/>
    <col min="10501" max="10501" width="4.44140625" style="403" customWidth="1"/>
    <col min="10502" max="10502" width="5.33203125" style="403" customWidth="1"/>
    <col min="10503" max="10503" width="5" style="403" customWidth="1"/>
    <col min="10504" max="10504" width="4.109375" style="403" customWidth="1"/>
    <col min="10505" max="10505" width="4" style="403" customWidth="1"/>
    <col min="10506" max="10506" width="3.88671875" style="403" customWidth="1"/>
    <col min="10507" max="10507" width="4.109375" style="403" customWidth="1"/>
    <col min="10508" max="10508" width="4.33203125" style="403" customWidth="1"/>
    <col min="10509" max="10509" width="4" style="403" customWidth="1"/>
    <col min="10510" max="10510" width="4.33203125" style="403" customWidth="1"/>
    <col min="10511" max="10511" width="3.6640625" style="403" customWidth="1"/>
    <col min="10512" max="10512" width="3.88671875" style="403" customWidth="1"/>
    <col min="10513" max="10513" width="4.33203125" style="403" customWidth="1"/>
    <col min="10514" max="10515" width="3.6640625" style="403" customWidth="1"/>
    <col min="10516" max="10516" width="4.109375" style="403" customWidth="1"/>
    <col min="10517" max="10518" width="5.33203125" style="403" customWidth="1"/>
    <col min="10519" max="10519" width="5.88671875" style="403" customWidth="1"/>
    <col min="10520" max="10520" width="4.44140625" style="403" customWidth="1"/>
    <col min="10521" max="10521" width="4.5546875" style="403" customWidth="1"/>
    <col min="10522" max="10522" width="4.44140625" style="403" customWidth="1"/>
    <col min="10523" max="10523" width="4.109375" style="403" customWidth="1"/>
    <col min="10524" max="10524" width="3.88671875" style="403" customWidth="1"/>
    <col min="10525" max="10526" width="4.33203125" style="403" customWidth="1"/>
    <col min="10527" max="10527" width="3.88671875" style="403" customWidth="1"/>
    <col min="10528" max="10528" width="4.109375" style="403" customWidth="1"/>
    <col min="10529" max="10529" width="5.6640625" style="403" customWidth="1"/>
    <col min="10530" max="10530" width="5" style="403" customWidth="1"/>
    <col min="10531" max="10531" width="6.5546875" style="403" customWidth="1"/>
    <col min="10532" max="10752" width="8.88671875" style="403"/>
    <col min="10753" max="10753" width="3.44140625" style="403" customWidth="1"/>
    <col min="10754" max="10754" width="37.88671875" style="403" customWidth="1"/>
    <col min="10755" max="10755" width="3.6640625" style="403" customWidth="1"/>
    <col min="10756" max="10756" width="4.33203125" style="403" customWidth="1"/>
    <col min="10757" max="10757" width="4.44140625" style="403" customWidth="1"/>
    <col min="10758" max="10758" width="5.33203125" style="403" customWidth="1"/>
    <col min="10759" max="10759" width="5" style="403" customWidth="1"/>
    <col min="10760" max="10760" width="4.109375" style="403" customWidth="1"/>
    <col min="10761" max="10761" width="4" style="403" customWidth="1"/>
    <col min="10762" max="10762" width="3.88671875" style="403" customWidth="1"/>
    <col min="10763" max="10763" width="4.109375" style="403" customWidth="1"/>
    <col min="10764" max="10764" width="4.33203125" style="403" customWidth="1"/>
    <col min="10765" max="10765" width="4" style="403" customWidth="1"/>
    <col min="10766" max="10766" width="4.33203125" style="403" customWidth="1"/>
    <col min="10767" max="10767" width="3.6640625" style="403" customWidth="1"/>
    <col min="10768" max="10768" width="3.88671875" style="403" customWidth="1"/>
    <col min="10769" max="10769" width="4.33203125" style="403" customWidth="1"/>
    <col min="10770" max="10771" width="3.6640625" style="403" customWidth="1"/>
    <col min="10772" max="10772" width="4.109375" style="403" customWidth="1"/>
    <col min="10773" max="10774" width="5.33203125" style="403" customWidth="1"/>
    <col min="10775" max="10775" width="5.88671875" style="403" customWidth="1"/>
    <col min="10776" max="10776" width="4.44140625" style="403" customWidth="1"/>
    <col min="10777" max="10777" width="4.5546875" style="403" customWidth="1"/>
    <col min="10778" max="10778" width="4.44140625" style="403" customWidth="1"/>
    <col min="10779" max="10779" width="4.109375" style="403" customWidth="1"/>
    <col min="10780" max="10780" width="3.88671875" style="403" customWidth="1"/>
    <col min="10781" max="10782" width="4.33203125" style="403" customWidth="1"/>
    <col min="10783" max="10783" width="3.88671875" style="403" customWidth="1"/>
    <col min="10784" max="10784" width="4.109375" style="403" customWidth="1"/>
    <col min="10785" max="10785" width="5.6640625" style="403" customWidth="1"/>
    <col min="10786" max="10786" width="5" style="403" customWidth="1"/>
    <col min="10787" max="10787" width="6.5546875" style="403" customWidth="1"/>
    <col min="10788" max="11008" width="8.88671875" style="403"/>
    <col min="11009" max="11009" width="3.44140625" style="403" customWidth="1"/>
    <col min="11010" max="11010" width="37.88671875" style="403" customWidth="1"/>
    <col min="11011" max="11011" width="3.6640625" style="403" customWidth="1"/>
    <col min="11012" max="11012" width="4.33203125" style="403" customWidth="1"/>
    <col min="11013" max="11013" width="4.44140625" style="403" customWidth="1"/>
    <col min="11014" max="11014" width="5.33203125" style="403" customWidth="1"/>
    <col min="11015" max="11015" width="5" style="403" customWidth="1"/>
    <col min="11016" max="11016" width="4.109375" style="403" customWidth="1"/>
    <col min="11017" max="11017" width="4" style="403" customWidth="1"/>
    <col min="11018" max="11018" width="3.88671875" style="403" customWidth="1"/>
    <col min="11019" max="11019" width="4.109375" style="403" customWidth="1"/>
    <col min="11020" max="11020" width="4.33203125" style="403" customWidth="1"/>
    <col min="11021" max="11021" width="4" style="403" customWidth="1"/>
    <col min="11022" max="11022" width="4.33203125" style="403" customWidth="1"/>
    <col min="11023" max="11023" width="3.6640625" style="403" customWidth="1"/>
    <col min="11024" max="11024" width="3.88671875" style="403" customWidth="1"/>
    <col min="11025" max="11025" width="4.33203125" style="403" customWidth="1"/>
    <col min="11026" max="11027" width="3.6640625" style="403" customWidth="1"/>
    <col min="11028" max="11028" width="4.109375" style="403" customWidth="1"/>
    <col min="11029" max="11030" width="5.33203125" style="403" customWidth="1"/>
    <col min="11031" max="11031" width="5.88671875" style="403" customWidth="1"/>
    <col min="11032" max="11032" width="4.44140625" style="403" customWidth="1"/>
    <col min="11033" max="11033" width="4.5546875" style="403" customWidth="1"/>
    <col min="11034" max="11034" width="4.44140625" style="403" customWidth="1"/>
    <col min="11035" max="11035" width="4.109375" style="403" customWidth="1"/>
    <col min="11036" max="11036" width="3.88671875" style="403" customWidth="1"/>
    <col min="11037" max="11038" width="4.33203125" style="403" customWidth="1"/>
    <col min="11039" max="11039" width="3.88671875" style="403" customWidth="1"/>
    <col min="11040" max="11040" width="4.109375" style="403" customWidth="1"/>
    <col min="11041" max="11041" width="5.6640625" style="403" customWidth="1"/>
    <col min="11042" max="11042" width="5" style="403" customWidth="1"/>
    <col min="11043" max="11043" width="6.5546875" style="403" customWidth="1"/>
    <col min="11044" max="11264" width="8.88671875" style="403"/>
    <col min="11265" max="11265" width="3.44140625" style="403" customWidth="1"/>
    <col min="11266" max="11266" width="37.88671875" style="403" customWidth="1"/>
    <col min="11267" max="11267" width="3.6640625" style="403" customWidth="1"/>
    <col min="11268" max="11268" width="4.33203125" style="403" customWidth="1"/>
    <col min="11269" max="11269" width="4.44140625" style="403" customWidth="1"/>
    <col min="11270" max="11270" width="5.33203125" style="403" customWidth="1"/>
    <col min="11271" max="11271" width="5" style="403" customWidth="1"/>
    <col min="11272" max="11272" width="4.109375" style="403" customWidth="1"/>
    <col min="11273" max="11273" width="4" style="403" customWidth="1"/>
    <col min="11274" max="11274" width="3.88671875" style="403" customWidth="1"/>
    <col min="11275" max="11275" width="4.109375" style="403" customWidth="1"/>
    <col min="11276" max="11276" width="4.33203125" style="403" customWidth="1"/>
    <col min="11277" max="11277" width="4" style="403" customWidth="1"/>
    <col min="11278" max="11278" width="4.33203125" style="403" customWidth="1"/>
    <col min="11279" max="11279" width="3.6640625" style="403" customWidth="1"/>
    <col min="11280" max="11280" width="3.88671875" style="403" customWidth="1"/>
    <col min="11281" max="11281" width="4.33203125" style="403" customWidth="1"/>
    <col min="11282" max="11283" width="3.6640625" style="403" customWidth="1"/>
    <col min="11284" max="11284" width="4.109375" style="403" customWidth="1"/>
    <col min="11285" max="11286" width="5.33203125" style="403" customWidth="1"/>
    <col min="11287" max="11287" width="5.88671875" style="403" customWidth="1"/>
    <col min="11288" max="11288" width="4.44140625" style="403" customWidth="1"/>
    <col min="11289" max="11289" width="4.5546875" style="403" customWidth="1"/>
    <col min="11290" max="11290" width="4.44140625" style="403" customWidth="1"/>
    <col min="11291" max="11291" width="4.109375" style="403" customWidth="1"/>
    <col min="11292" max="11292" width="3.88671875" style="403" customWidth="1"/>
    <col min="11293" max="11294" width="4.33203125" style="403" customWidth="1"/>
    <col min="11295" max="11295" width="3.88671875" style="403" customWidth="1"/>
    <col min="11296" max="11296" width="4.109375" style="403" customWidth="1"/>
    <col min="11297" max="11297" width="5.6640625" style="403" customWidth="1"/>
    <col min="11298" max="11298" width="5" style="403" customWidth="1"/>
    <col min="11299" max="11299" width="6.5546875" style="403" customWidth="1"/>
    <col min="11300" max="11520" width="8.88671875" style="403"/>
    <col min="11521" max="11521" width="3.44140625" style="403" customWidth="1"/>
    <col min="11522" max="11522" width="37.88671875" style="403" customWidth="1"/>
    <col min="11523" max="11523" width="3.6640625" style="403" customWidth="1"/>
    <col min="11524" max="11524" width="4.33203125" style="403" customWidth="1"/>
    <col min="11525" max="11525" width="4.44140625" style="403" customWidth="1"/>
    <col min="11526" max="11526" width="5.33203125" style="403" customWidth="1"/>
    <col min="11527" max="11527" width="5" style="403" customWidth="1"/>
    <col min="11528" max="11528" width="4.109375" style="403" customWidth="1"/>
    <col min="11529" max="11529" width="4" style="403" customWidth="1"/>
    <col min="11530" max="11530" width="3.88671875" style="403" customWidth="1"/>
    <col min="11531" max="11531" width="4.109375" style="403" customWidth="1"/>
    <col min="11532" max="11532" width="4.33203125" style="403" customWidth="1"/>
    <col min="11533" max="11533" width="4" style="403" customWidth="1"/>
    <col min="11534" max="11534" width="4.33203125" style="403" customWidth="1"/>
    <col min="11535" max="11535" width="3.6640625" style="403" customWidth="1"/>
    <col min="11536" max="11536" width="3.88671875" style="403" customWidth="1"/>
    <col min="11537" max="11537" width="4.33203125" style="403" customWidth="1"/>
    <col min="11538" max="11539" width="3.6640625" style="403" customWidth="1"/>
    <col min="11540" max="11540" width="4.109375" style="403" customWidth="1"/>
    <col min="11541" max="11542" width="5.33203125" style="403" customWidth="1"/>
    <col min="11543" max="11543" width="5.88671875" style="403" customWidth="1"/>
    <col min="11544" max="11544" width="4.44140625" style="403" customWidth="1"/>
    <col min="11545" max="11545" width="4.5546875" style="403" customWidth="1"/>
    <col min="11546" max="11546" width="4.44140625" style="403" customWidth="1"/>
    <col min="11547" max="11547" width="4.109375" style="403" customWidth="1"/>
    <col min="11548" max="11548" width="3.88671875" style="403" customWidth="1"/>
    <col min="11549" max="11550" width="4.33203125" style="403" customWidth="1"/>
    <col min="11551" max="11551" width="3.88671875" style="403" customWidth="1"/>
    <col min="11552" max="11552" width="4.109375" style="403" customWidth="1"/>
    <col min="11553" max="11553" width="5.6640625" style="403" customWidth="1"/>
    <col min="11554" max="11554" width="5" style="403" customWidth="1"/>
    <col min="11555" max="11555" width="6.5546875" style="403" customWidth="1"/>
    <col min="11556" max="11776" width="8.88671875" style="403"/>
    <col min="11777" max="11777" width="3.44140625" style="403" customWidth="1"/>
    <col min="11778" max="11778" width="37.88671875" style="403" customWidth="1"/>
    <col min="11779" max="11779" width="3.6640625" style="403" customWidth="1"/>
    <col min="11780" max="11780" width="4.33203125" style="403" customWidth="1"/>
    <col min="11781" max="11781" width="4.44140625" style="403" customWidth="1"/>
    <col min="11782" max="11782" width="5.33203125" style="403" customWidth="1"/>
    <col min="11783" max="11783" width="5" style="403" customWidth="1"/>
    <col min="11784" max="11784" width="4.109375" style="403" customWidth="1"/>
    <col min="11785" max="11785" width="4" style="403" customWidth="1"/>
    <col min="11786" max="11786" width="3.88671875" style="403" customWidth="1"/>
    <col min="11787" max="11787" width="4.109375" style="403" customWidth="1"/>
    <col min="11788" max="11788" width="4.33203125" style="403" customWidth="1"/>
    <col min="11789" max="11789" width="4" style="403" customWidth="1"/>
    <col min="11790" max="11790" width="4.33203125" style="403" customWidth="1"/>
    <col min="11791" max="11791" width="3.6640625" style="403" customWidth="1"/>
    <col min="11792" max="11792" width="3.88671875" style="403" customWidth="1"/>
    <col min="11793" max="11793" width="4.33203125" style="403" customWidth="1"/>
    <col min="11794" max="11795" width="3.6640625" style="403" customWidth="1"/>
    <col min="11796" max="11796" width="4.109375" style="403" customWidth="1"/>
    <col min="11797" max="11798" width="5.33203125" style="403" customWidth="1"/>
    <col min="11799" max="11799" width="5.88671875" style="403" customWidth="1"/>
    <col min="11800" max="11800" width="4.44140625" style="403" customWidth="1"/>
    <col min="11801" max="11801" width="4.5546875" style="403" customWidth="1"/>
    <col min="11802" max="11802" width="4.44140625" style="403" customWidth="1"/>
    <col min="11803" max="11803" width="4.109375" style="403" customWidth="1"/>
    <col min="11804" max="11804" width="3.88671875" style="403" customWidth="1"/>
    <col min="11805" max="11806" width="4.33203125" style="403" customWidth="1"/>
    <col min="11807" max="11807" width="3.88671875" style="403" customWidth="1"/>
    <col min="11808" max="11808" width="4.109375" style="403" customWidth="1"/>
    <col min="11809" max="11809" width="5.6640625" style="403" customWidth="1"/>
    <col min="11810" max="11810" width="5" style="403" customWidth="1"/>
    <col min="11811" max="11811" width="6.5546875" style="403" customWidth="1"/>
    <col min="11812" max="12032" width="8.88671875" style="403"/>
    <col min="12033" max="12033" width="3.44140625" style="403" customWidth="1"/>
    <col min="12034" max="12034" width="37.88671875" style="403" customWidth="1"/>
    <col min="12035" max="12035" width="3.6640625" style="403" customWidth="1"/>
    <col min="12036" max="12036" width="4.33203125" style="403" customWidth="1"/>
    <col min="12037" max="12037" width="4.44140625" style="403" customWidth="1"/>
    <col min="12038" max="12038" width="5.33203125" style="403" customWidth="1"/>
    <col min="12039" max="12039" width="5" style="403" customWidth="1"/>
    <col min="12040" max="12040" width="4.109375" style="403" customWidth="1"/>
    <col min="12041" max="12041" width="4" style="403" customWidth="1"/>
    <col min="12042" max="12042" width="3.88671875" style="403" customWidth="1"/>
    <col min="12043" max="12043" width="4.109375" style="403" customWidth="1"/>
    <col min="12044" max="12044" width="4.33203125" style="403" customWidth="1"/>
    <col min="12045" max="12045" width="4" style="403" customWidth="1"/>
    <col min="12046" max="12046" width="4.33203125" style="403" customWidth="1"/>
    <col min="12047" max="12047" width="3.6640625" style="403" customWidth="1"/>
    <col min="12048" max="12048" width="3.88671875" style="403" customWidth="1"/>
    <col min="12049" max="12049" width="4.33203125" style="403" customWidth="1"/>
    <col min="12050" max="12051" width="3.6640625" style="403" customWidth="1"/>
    <col min="12052" max="12052" width="4.109375" style="403" customWidth="1"/>
    <col min="12053" max="12054" width="5.33203125" style="403" customWidth="1"/>
    <col min="12055" max="12055" width="5.88671875" style="403" customWidth="1"/>
    <col min="12056" max="12056" width="4.44140625" style="403" customWidth="1"/>
    <col min="12057" max="12057" width="4.5546875" style="403" customWidth="1"/>
    <col min="12058" max="12058" width="4.44140625" style="403" customWidth="1"/>
    <col min="12059" max="12059" width="4.109375" style="403" customWidth="1"/>
    <col min="12060" max="12060" width="3.88671875" style="403" customWidth="1"/>
    <col min="12061" max="12062" width="4.33203125" style="403" customWidth="1"/>
    <col min="12063" max="12063" width="3.88671875" style="403" customWidth="1"/>
    <col min="12064" max="12064" width="4.109375" style="403" customWidth="1"/>
    <col min="12065" max="12065" width="5.6640625" style="403" customWidth="1"/>
    <col min="12066" max="12066" width="5" style="403" customWidth="1"/>
    <col min="12067" max="12067" width="6.5546875" style="403" customWidth="1"/>
    <col min="12068" max="12288" width="8.88671875" style="403"/>
    <col min="12289" max="12289" width="3.44140625" style="403" customWidth="1"/>
    <col min="12290" max="12290" width="37.88671875" style="403" customWidth="1"/>
    <col min="12291" max="12291" width="3.6640625" style="403" customWidth="1"/>
    <col min="12292" max="12292" width="4.33203125" style="403" customWidth="1"/>
    <col min="12293" max="12293" width="4.44140625" style="403" customWidth="1"/>
    <col min="12294" max="12294" width="5.33203125" style="403" customWidth="1"/>
    <col min="12295" max="12295" width="5" style="403" customWidth="1"/>
    <col min="12296" max="12296" width="4.109375" style="403" customWidth="1"/>
    <col min="12297" max="12297" width="4" style="403" customWidth="1"/>
    <col min="12298" max="12298" width="3.88671875" style="403" customWidth="1"/>
    <col min="12299" max="12299" width="4.109375" style="403" customWidth="1"/>
    <col min="12300" max="12300" width="4.33203125" style="403" customWidth="1"/>
    <col min="12301" max="12301" width="4" style="403" customWidth="1"/>
    <col min="12302" max="12302" width="4.33203125" style="403" customWidth="1"/>
    <col min="12303" max="12303" width="3.6640625" style="403" customWidth="1"/>
    <col min="12304" max="12304" width="3.88671875" style="403" customWidth="1"/>
    <col min="12305" max="12305" width="4.33203125" style="403" customWidth="1"/>
    <col min="12306" max="12307" width="3.6640625" style="403" customWidth="1"/>
    <col min="12308" max="12308" width="4.109375" style="403" customWidth="1"/>
    <col min="12309" max="12310" width="5.33203125" style="403" customWidth="1"/>
    <col min="12311" max="12311" width="5.88671875" style="403" customWidth="1"/>
    <col min="12312" max="12312" width="4.44140625" style="403" customWidth="1"/>
    <col min="12313" max="12313" width="4.5546875" style="403" customWidth="1"/>
    <col min="12314" max="12314" width="4.44140625" style="403" customWidth="1"/>
    <col min="12315" max="12315" width="4.109375" style="403" customWidth="1"/>
    <col min="12316" max="12316" width="3.88671875" style="403" customWidth="1"/>
    <col min="12317" max="12318" width="4.33203125" style="403" customWidth="1"/>
    <col min="12319" max="12319" width="3.88671875" style="403" customWidth="1"/>
    <col min="12320" max="12320" width="4.109375" style="403" customWidth="1"/>
    <col min="12321" max="12321" width="5.6640625" style="403" customWidth="1"/>
    <col min="12322" max="12322" width="5" style="403" customWidth="1"/>
    <col min="12323" max="12323" width="6.5546875" style="403" customWidth="1"/>
    <col min="12324" max="12544" width="8.88671875" style="403"/>
    <col min="12545" max="12545" width="3.44140625" style="403" customWidth="1"/>
    <col min="12546" max="12546" width="37.88671875" style="403" customWidth="1"/>
    <col min="12547" max="12547" width="3.6640625" style="403" customWidth="1"/>
    <col min="12548" max="12548" width="4.33203125" style="403" customWidth="1"/>
    <col min="12549" max="12549" width="4.44140625" style="403" customWidth="1"/>
    <col min="12550" max="12550" width="5.33203125" style="403" customWidth="1"/>
    <col min="12551" max="12551" width="5" style="403" customWidth="1"/>
    <col min="12552" max="12552" width="4.109375" style="403" customWidth="1"/>
    <col min="12553" max="12553" width="4" style="403" customWidth="1"/>
    <col min="12554" max="12554" width="3.88671875" style="403" customWidth="1"/>
    <col min="12555" max="12555" width="4.109375" style="403" customWidth="1"/>
    <col min="12556" max="12556" width="4.33203125" style="403" customWidth="1"/>
    <col min="12557" max="12557" width="4" style="403" customWidth="1"/>
    <col min="12558" max="12558" width="4.33203125" style="403" customWidth="1"/>
    <col min="12559" max="12559" width="3.6640625" style="403" customWidth="1"/>
    <col min="12560" max="12560" width="3.88671875" style="403" customWidth="1"/>
    <col min="12561" max="12561" width="4.33203125" style="403" customWidth="1"/>
    <col min="12562" max="12563" width="3.6640625" style="403" customWidth="1"/>
    <col min="12564" max="12564" width="4.109375" style="403" customWidth="1"/>
    <col min="12565" max="12566" width="5.33203125" style="403" customWidth="1"/>
    <col min="12567" max="12567" width="5.88671875" style="403" customWidth="1"/>
    <col min="12568" max="12568" width="4.44140625" style="403" customWidth="1"/>
    <col min="12569" max="12569" width="4.5546875" style="403" customWidth="1"/>
    <col min="12570" max="12570" width="4.44140625" style="403" customWidth="1"/>
    <col min="12571" max="12571" width="4.109375" style="403" customWidth="1"/>
    <col min="12572" max="12572" width="3.88671875" style="403" customWidth="1"/>
    <col min="12573" max="12574" width="4.33203125" style="403" customWidth="1"/>
    <col min="12575" max="12575" width="3.88671875" style="403" customWidth="1"/>
    <col min="12576" max="12576" width="4.109375" style="403" customWidth="1"/>
    <col min="12577" max="12577" width="5.6640625" style="403" customWidth="1"/>
    <col min="12578" max="12578" width="5" style="403" customWidth="1"/>
    <col min="12579" max="12579" width="6.5546875" style="403" customWidth="1"/>
    <col min="12580" max="12800" width="8.88671875" style="403"/>
    <col min="12801" max="12801" width="3.44140625" style="403" customWidth="1"/>
    <col min="12802" max="12802" width="37.88671875" style="403" customWidth="1"/>
    <col min="12803" max="12803" width="3.6640625" style="403" customWidth="1"/>
    <col min="12804" max="12804" width="4.33203125" style="403" customWidth="1"/>
    <col min="12805" max="12805" width="4.44140625" style="403" customWidth="1"/>
    <col min="12806" max="12806" width="5.33203125" style="403" customWidth="1"/>
    <col min="12807" max="12807" width="5" style="403" customWidth="1"/>
    <col min="12808" max="12808" width="4.109375" style="403" customWidth="1"/>
    <col min="12809" max="12809" width="4" style="403" customWidth="1"/>
    <col min="12810" max="12810" width="3.88671875" style="403" customWidth="1"/>
    <col min="12811" max="12811" width="4.109375" style="403" customWidth="1"/>
    <col min="12812" max="12812" width="4.33203125" style="403" customWidth="1"/>
    <col min="12813" max="12813" width="4" style="403" customWidth="1"/>
    <col min="12814" max="12814" width="4.33203125" style="403" customWidth="1"/>
    <col min="12815" max="12815" width="3.6640625" style="403" customWidth="1"/>
    <col min="12816" max="12816" width="3.88671875" style="403" customWidth="1"/>
    <col min="12817" max="12817" width="4.33203125" style="403" customWidth="1"/>
    <col min="12818" max="12819" width="3.6640625" style="403" customWidth="1"/>
    <col min="12820" max="12820" width="4.109375" style="403" customWidth="1"/>
    <col min="12821" max="12822" width="5.33203125" style="403" customWidth="1"/>
    <col min="12823" max="12823" width="5.88671875" style="403" customWidth="1"/>
    <col min="12824" max="12824" width="4.44140625" style="403" customWidth="1"/>
    <col min="12825" max="12825" width="4.5546875" style="403" customWidth="1"/>
    <col min="12826" max="12826" width="4.44140625" style="403" customWidth="1"/>
    <col min="12827" max="12827" width="4.109375" style="403" customWidth="1"/>
    <col min="12828" max="12828" width="3.88671875" style="403" customWidth="1"/>
    <col min="12829" max="12830" width="4.33203125" style="403" customWidth="1"/>
    <col min="12831" max="12831" width="3.88671875" style="403" customWidth="1"/>
    <col min="12832" max="12832" width="4.109375" style="403" customWidth="1"/>
    <col min="12833" max="12833" width="5.6640625" style="403" customWidth="1"/>
    <col min="12834" max="12834" width="5" style="403" customWidth="1"/>
    <col min="12835" max="12835" width="6.5546875" style="403" customWidth="1"/>
    <col min="12836" max="13056" width="8.88671875" style="403"/>
    <col min="13057" max="13057" width="3.44140625" style="403" customWidth="1"/>
    <col min="13058" max="13058" width="37.88671875" style="403" customWidth="1"/>
    <col min="13059" max="13059" width="3.6640625" style="403" customWidth="1"/>
    <col min="13060" max="13060" width="4.33203125" style="403" customWidth="1"/>
    <col min="13061" max="13061" width="4.44140625" style="403" customWidth="1"/>
    <col min="13062" max="13062" width="5.33203125" style="403" customWidth="1"/>
    <col min="13063" max="13063" width="5" style="403" customWidth="1"/>
    <col min="13064" max="13064" width="4.109375" style="403" customWidth="1"/>
    <col min="13065" max="13065" width="4" style="403" customWidth="1"/>
    <col min="13066" max="13066" width="3.88671875" style="403" customWidth="1"/>
    <col min="13067" max="13067" width="4.109375" style="403" customWidth="1"/>
    <col min="13068" max="13068" width="4.33203125" style="403" customWidth="1"/>
    <col min="13069" max="13069" width="4" style="403" customWidth="1"/>
    <col min="13070" max="13070" width="4.33203125" style="403" customWidth="1"/>
    <col min="13071" max="13071" width="3.6640625" style="403" customWidth="1"/>
    <col min="13072" max="13072" width="3.88671875" style="403" customWidth="1"/>
    <col min="13073" max="13073" width="4.33203125" style="403" customWidth="1"/>
    <col min="13074" max="13075" width="3.6640625" style="403" customWidth="1"/>
    <col min="13076" max="13076" width="4.109375" style="403" customWidth="1"/>
    <col min="13077" max="13078" width="5.33203125" style="403" customWidth="1"/>
    <col min="13079" max="13079" width="5.88671875" style="403" customWidth="1"/>
    <col min="13080" max="13080" width="4.44140625" style="403" customWidth="1"/>
    <col min="13081" max="13081" width="4.5546875" style="403" customWidth="1"/>
    <col min="13082" max="13082" width="4.44140625" style="403" customWidth="1"/>
    <col min="13083" max="13083" width="4.109375" style="403" customWidth="1"/>
    <col min="13084" max="13084" width="3.88671875" style="403" customWidth="1"/>
    <col min="13085" max="13086" width="4.33203125" style="403" customWidth="1"/>
    <col min="13087" max="13087" width="3.88671875" style="403" customWidth="1"/>
    <col min="13088" max="13088" width="4.109375" style="403" customWidth="1"/>
    <col min="13089" max="13089" width="5.6640625" style="403" customWidth="1"/>
    <col min="13090" max="13090" width="5" style="403" customWidth="1"/>
    <col min="13091" max="13091" width="6.5546875" style="403" customWidth="1"/>
    <col min="13092" max="13312" width="8.88671875" style="403"/>
    <col min="13313" max="13313" width="3.44140625" style="403" customWidth="1"/>
    <col min="13314" max="13314" width="37.88671875" style="403" customWidth="1"/>
    <col min="13315" max="13315" width="3.6640625" style="403" customWidth="1"/>
    <col min="13316" max="13316" width="4.33203125" style="403" customWidth="1"/>
    <col min="13317" max="13317" width="4.44140625" style="403" customWidth="1"/>
    <col min="13318" max="13318" width="5.33203125" style="403" customWidth="1"/>
    <col min="13319" max="13319" width="5" style="403" customWidth="1"/>
    <col min="13320" max="13320" width="4.109375" style="403" customWidth="1"/>
    <col min="13321" max="13321" width="4" style="403" customWidth="1"/>
    <col min="13322" max="13322" width="3.88671875" style="403" customWidth="1"/>
    <col min="13323" max="13323" width="4.109375" style="403" customWidth="1"/>
    <col min="13324" max="13324" width="4.33203125" style="403" customWidth="1"/>
    <col min="13325" max="13325" width="4" style="403" customWidth="1"/>
    <col min="13326" max="13326" width="4.33203125" style="403" customWidth="1"/>
    <col min="13327" max="13327" width="3.6640625" style="403" customWidth="1"/>
    <col min="13328" max="13328" width="3.88671875" style="403" customWidth="1"/>
    <col min="13329" max="13329" width="4.33203125" style="403" customWidth="1"/>
    <col min="13330" max="13331" width="3.6640625" style="403" customWidth="1"/>
    <col min="13332" max="13332" width="4.109375" style="403" customWidth="1"/>
    <col min="13333" max="13334" width="5.33203125" style="403" customWidth="1"/>
    <col min="13335" max="13335" width="5.88671875" style="403" customWidth="1"/>
    <col min="13336" max="13336" width="4.44140625" style="403" customWidth="1"/>
    <col min="13337" max="13337" width="4.5546875" style="403" customWidth="1"/>
    <col min="13338" max="13338" width="4.44140625" style="403" customWidth="1"/>
    <col min="13339" max="13339" width="4.109375" style="403" customWidth="1"/>
    <col min="13340" max="13340" width="3.88671875" style="403" customWidth="1"/>
    <col min="13341" max="13342" width="4.33203125" style="403" customWidth="1"/>
    <col min="13343" max="13343" width="3.88671875" style="403" customWidth="1"/>
    <col min="13344" max="13344" width="4.109375" style="403" customWidth="1"/>
    <col min="13345" max="13345" width="5.6640625" style="403" customWidth="1"/>
    <col min="13346" max="13346" width="5" style="403" customWidth="1"/>
    <col min="13347" max="13347" width="6.5546875" style="403" customWidth="1"/>
    <col min="13348" max="13568" width="8.88671875" style="403"/>
    <col min="13569" max="13569" width="3.44140625" style="403" customWidth="1"/>
    <col min="13570" max="13570" width="37.88671875" style="403" customWidth="1"/>
    <col min="13571" max="13571" width="3.6640625" style="403" customWidth="1"/>
    <col min="13572" max="13572" width="4.33203125" style="403" customWidth="1"/>
    <col min="13573" max="13573" width="4.44140625" style="403" customWidth="1"/>
    <col min="13574" max="13574" width="5.33203125" style="403" customWidth="1"/>
    <col min="13575" max="13575" width="5" style="403" customWidth="1"/>
    <col min="13576" max="13576" width="4.109375" style="403" customWidth="1"/>
    <col min="13577" max="13577" width="4" style="403" customWidth="1"/>
    <col min="13578" max="13578" width="3.88671875" style="403" customWidth="1"/>
    <col min="13579" max="13579" width="4.109375" style="403" customWidth="1"/>
    <col min="13580" max="13580" width="4.33203125" style="403" customWidth="1"/>
    <col min="13581" max="13581" width="4" style="403" customWidth="1"/>
    <col min="13582" max="13582" width="4.33203125" style="403" customWidth="1"/>
    <col min="13583" max="13583" width="3.6640625" style="403" customWidth="1"/>
    <col min="13584" max="13584" width="3.88671875" style="403" customWidth="1"/>
    <col min="13585" max="13585" width="4.33203125" style="403" customWidth="1"/>
    <col min="13586" max="13587" width="3.6640625" style="403" customWidth="1"/>
    <col min="13588" max="13588" width="4.109375" style="403" customWidth="1"/>
    <col min="13589" max="13590" width="5.33203125" style="403" customWidth="1"/>
    <col min="13591" max="13591" width="5.88671875" style="403" customWidth="1"/>
    <col min="13592" max="13592" width="4.44140625" style="403" customWidth="1"/>
    <col min="13593" max="13593" width="4.5546875" style="403" customWidth="1"/>
    <col min="13594" max="13594" width="4.44140625" style="403" customWidth="1"/>
    <col min="13595" max="13595" width="4.109375" style="403" customWidth="1"/>
    <col min="13596" max="13596" width="3.88671875" style="403" customWidth="1"/>
    <col min="13597" max="13598" width="4.33203125" style="403" customWidth="1"/>
    <col min="13599" max="13599" width="3.88671875" style="403" customWidth="1"/>
    <col min="13600" max="13600" width="4.109375" style="403" customWidth="1"/>
    <col min="13601" max="13601" width="5.6640625" style="403" customWidth="1"/>
    <col min="13602" max="13602" width="5" style="403" customWidth="1"/>
    <col min="13603" max="13603" width="6.5546875" style="403" customWidth="1"/>
    <col min="13604" max="13824" width="8.88671875" style="403"/>
    <col min="13825" max="13825" width="3.44140625" style="403" customWidth="1"/>
    <col min="13826" max="13826" width="37.88671875" style="403" customWidth="1"/>
    <col min="13827" max="13827" width="3.6640625" style="403" customWidth="1"/>
    <col min="13828" max="13828" width="4.33203125" style="403" customWidth="1"/>
    <col min="13829" max="13829" width="4.44140625" style="403" customWidth="1"/>
    <col min="13830" max="13830" width="5.33203125" style="403" customWidth="1"/>
    <col min="13831" max="13831" width="5" style="403" customWidth="1"/>
    <col min="13832" max="13832" width="4.109375" style="403" customWidth="1"/>
    <col min="13833" max="13833" width="4" style="403" customWidth="1"/>
    <col min="13834" max="13834" width="3.88671875" style="403" customWidth="1"/>
    <col min="13835" max="13835" width="4.109375" style="403" customWidth="1"/>
    <col min="13836" max="13836" width="4.33203125" style="403" customWidth="1"/>
    <col min="13837" max="13837" width="4" style="403" customWidth="1"/>
    <col min="13838" max="13838" width="4.33203125" style="403" customWidth="1"/>
    <col min="13839" max="13839" width="3.6640625" style="403" customWidth="1"/>
    <col min="13840" max="13840" width="3.88671875" style="403" customWidth="1"/>
    <col min="13841" max="13841" width="4.33203125" style="403" customWidth="1"/>
    <col min="13842" max="13843" width="3.6640625" style="403" customWidth="1"/>
    <col min="13844" max="13844" width="4.109375" style="403" customWidth="1"/>
    <col min="13845" max="13846" width="5.33203125" style="403" customWidth="1"/>
    <col min="13847" max="13847" width="5.88671875" style="403" customWidth="1"/>
    <col min="13848" max="13848" width="4.44140625" style="403" customWidth="1"/>
    <col min="13849" max="13849" width="4.5546875" style="403" customWidth="1"/>
    <col min="13850" max="13850" width="4.44140625" style="403" customWidth="1"/>
    <col min="13851" max="13851" width="4.109375" style="403" customWidth="1"/>
    <col min="13852" max="13852" width="3.88671875" style="403" customWidth="1"/>
    <col min="13853" max="13854" width="4.33203125" style="403" customWidth="1"/>
    <col min="13855" max="13855" width="3.88671875" style="403" customWidth="1"/>
    <col min="13856" max="13856" width="4.109375" style="403" customWidth="1"/>
    <col min="13857" max="13857" width="5.6640625" style="403" customWidth="1"/>
    <col min="13858" max="13858" width="5" style="403" customWidth="1"/>
    <col min="13859" max="13859" width="6.5546875" style="403" customWidth="1"/>
    <col min="13860" max="14080" width="8.88671875" style="403"/>
    <col min="14081" max="14081" width="3.44140625" style="403" customWidth="1"/>
    <col min="14082" max="14082" width="37.88671875" style="403" customWidth="1"/>
    <col min="14083" max="14083" width="3.6640625" style="403" customWidth="1"/>
    <col min="14084" max="14084" width="4.33203125" style="403" customWidth="1"/>
    <col min="14085" max="14085" width="4.44140625" style="403" customWidth="1"/>
    <col min="14086" max="14086" width="5.33203125" style="403" customWidth="1"/>
    <col min="14087" max="14087" width="5" style="403" customWidth="1"/>
    <col min="14088" max="14088" width="4.109375" style="403" customWidth="1"/>
    <col min="14089" max="14089" width="4" style="403" customWidth="1"/>
    <col min="14090" max="14090" width="3.88671875" style="403" customWidth="1"/>
    <col min="14091" max="14091" width="4.109375" style="403" customWidth="1"/>
    <col min="14092" max="14092" width="4.33203125" style="403" customWidth="1"/>
    <col min="14093" max="14093" width="4" style="403" customWidth="1"/>
    <col min="14094" max="14094" width="4.33203125" style="403" customWidth="1"/>
    <col min="14095" max="14095" width="3.6640625" style="403" customWidth="1"/>
    <col min="14096" max="14096" width="3.88671875" style="403" customWidth="1"/>
    <col min="14097" max="14097" width="4.33203125" style="403" customWidth="1"/>
    <col min="14098" max="14099" width="3.6640625" style="403" customWidth="1"/>
    <col min="14100" max="14100" width="4.109375" style="403" customWidth="1"/>
    <col min="14101" max="14102" width="5.33203125" style="403" customWidth="1"/>
    <col min="14103" max="14103" width="5.88671875" style="403" customWidth="1"/>
    <col min="14104" max="14104" width="4.44140625" style="403" customWidth="1"/>
    <col min="14105" max="14105" width="4.5546875" style="403" customWidth="1"/>
    <col min="14106" max="14106" width="4.44140625" style="403" customWidth="1"/>
    <col min="14107" max="14107" width="4.109375" style="403" customWidth="1"/>
    <col min="14108" max="14108" width="3.88671875" style="403" customWidth="1"/>
    <col min="14109" max="14110" width="4.33203125" style="403" customWidth="1"/>
    <col min="14111" max="14111" width="3.88671875" style="403" customWidth="1"/>
    <col min="14112" max="14112" width="4.109375" style="403" customWidth="1"/>
    <col min="14113" max="14113" width="5.6640625" style="403" customWidth="1"/>
    <col min="14114" max="14114" width="5" style="403" customWidth="1"/>
    <col min="14115" max="14115" width="6.5546875" style="403" customWidth="1"/>
    <col min="14116" max="14336" width="8.88671875" style="403"/>
    <col min="14337" max="14337" width="3.44140625" style="403" customWidth="1"/>
    <col min="14338" max="14338" width="37.88671875" style="403" customWidth="1"/>
    <col min="14339" max="14339" width="3.6640625" style="403" customWidth="1"/>
    <col min="14340" max="14340" width="4.33203125" style="403" customWidth="1"/>
    <col min="14341" max="14341" width="4.44140625" style="403" customWidth="1"/>
    <col min="14342" max="14342" width="5.33203125" style="403" customWidth="1"/>
    <col min="14343" max="14343" width="5" style="403" customWidth="1"/>
    <col min="14344" max="14344" width="4.109375" style="403" customWidth="1"/>
    <col min="14345" max="14345" width="4" style="403" customWidth="1"/>
    <col min="14346" max="14346" width="3.88671875" style="403" customWidth="1"/>
    <col min="14347" max="14347" width="4.109375" style="403" customWidth="1"/>
    <col min="14348" max="14348" width="4.33203125" style="403" customWidth="1"/>
    <col min="14349" max="14349" width="4" style="403" customWidth="1"/>
    <col min="14350" max="14350" width="4.33203125" style="403" customWidth="1"/>
    <col min="14351" max="14351" width="3.6640625" style="403" customWidth="1"/>
    <col min="14352" max="14352" width="3.88671875" style="403" customWidth="1"/>
    <col min="14353" max="14353" width="4.33203125" style="403" customWidth="1"/>
    <col min="14354" max="14355" width="3.6640625" style="403" customWidth="1"/>
    <col min="14356" max="14356" width="4.109375" style="403" customWidth="1"/>
    <col min="14357" max="14358" width="5.33203125" style="403" customWidth="1"/>
    <col min="14359" max="14359" width="5.88671875" style="403" customWidth="1"/>
    <col min="14360" max="14360" width="4.44140625" style="403" customWidth="1"/>
    <col min="14361" max="14361" width="4.5546875" style="403" customWidth="1"/>
    <col min="14362" max="14362" width="4.44140625" style="403" customWidth="1"/>
    <col min="14363" max="14363" width="4.109375" style="403" customWidth="1"/>
    <col min="14364" max="14364" width="3.88671875" style="403" customWidth="1"/>
    <col min="14365" max="14366" width="4.33203125" style="403" customWidth="1"/>
    <col min="14367" max="14367" width="3.88671875" style="403" customWidth="1"/>
    <col min="14368" max="14368" width="4.109375" style="403" customWidth="1"/>
    <col min="14369" max="14369" width="5.6640625" style="403" customWidth="1"/>
    <col min="14370" max="14370" width="5" style="403" customWidth="1"/>
    <col min="14371" max="14371" width="6.5546875" style="403" customWidth="1"/>
    <col min="14372" max="14592" width="8.88671875" style="403"/>
    <col min="14593" max="14593" width="3.44140625" style="403" customWidth="1"/>
    <col min="14594" max="14594" width="37.88671875" style="403" customWidth="1"/>
    <col min="14595" max="14595" width="3.6640625" style="403" customWidth="1"/>
    <col min="14596" max="14596" width="4.33203125" style="403" customWidth="1"/>
    <col min="14597" max="14597" width="4.44140625" style="403" customWidth="1"/>
    <col min="14598" max="14598" width="5.33203125" style="403" customWidth="1"/>
    <col min="14599" max="14599" width="5" style="403" customWidth="1"/>
    <col min="14600" max="14600" width="4.109375" style="403" customWidth="1"/>
    <col min="14601" max="14601" width="4" style="403" customWidth="1"/>
    <col min="14602" max="14602" width="3.88671875" style="403" customWidth="1"/>
    <col min="14603" max="14603" width="4.109375" style="403" customWidth="1"/>
    <col min="14604" max="14604" width="4.33203125" style="403" customWidth="1"/>
    <col min="14605" max="14605" width="4" style="403" customWidth="1"/>
    <col min="14606" max="14606" width="4.33203125" style="403" customWidth="1"/>
    <col min="14607" max="14607" width="3.6640625" style="403" customWidth="1"/>
    <col min="14608" max="14608" width="3.88671875" style="403" customWidth="1"/>
    <col min="14609" max="14609" width="4.33203125" style="403" customWidth="1"/>
    <col min="14610" max="14611" width="3.6640625" style="403" customWidth="1"/>
    <col min="14612" max="14612" width="4.109375" style="403" customWidth="1"/>
    <col min="14613" max="14614" width="5.33203125" style="403" customWidth="1"/>
    <col min="14615" max="14615" width="5.88671875" style="403" customWidth="1"/>
    <col min="14616" max="14616" width="4.44140625" style="403" customWidth="1"/>
    <col min="14617" max="14617" width="4.5546875" style="403" customWidth="1"/>
    <col min="14618" max="14618" width="4.44140625" style="403" customWidth="1"/>
    <col min="14619" max="14619" width="4.109375" style="403" customWidth="1"/>
    <col min="14620" max="14620" width="3.88671875" style="403" customWidth="1"/>
    <col min="14621" max="14622" width="4.33203125" style="403" customWidth="1"/>
    <col min="14623" max="14623" width="3.88671875" style="403" customWidth="1"/>
    <col min="14624" max="14624" width="4.109375" style="403" customWidth="1"/>
    <col min="14625" max="14625" width="5.6640625" style="403" customWidth="1"/>
    <col min="14626" max="14626" width="5" style="403" customWidth="1"/>
    <col min="14627" max="14627" width="6.5546875" style="403" customWidth="1"/>
    <col min="14628" max="14848" width="8.88671875" style="403"/>
    <col min="14849" max="14849" width="3.44140625" style="403" customWidth="1"/>
    <col min="14850" max="14850" width="37.88671875" style="403" customWidth="1"/>
    <col min="14851" max="14851" width="3.6640625" style="403" customWidth="1"/>
    <col min="14852" max="14852" width="4.33203125" style="403" customWidth="1"/>
    <col min="14853" max="14853" width="4.44140625" style="403" customWidth="1"/>
    <col min="14854" max="14854" width="5.33203125" style="403" customWidth="1"/>
    <col min="14855" max="14855" width="5" style="403" customWidth="1"/>
    <col min="14856" max="14856" width="4.109375" style="403" customWidth="1"/>
    <col min="14857" max="14857" width="4" style="403" customWidth="1"/>
    <col min="14858" max="14858" width="3.88671875" style="403" customWidth="1"/>
    <col min="14859" max="14859" width="4.109375" style="403" customWidth="1"/>
    <col min="14860" max="14860" width="4.33203125" style="403" customWidth="1"/>
    <col min="14861" max="14861" width="4" style="403" customWidth="1"/>
    <col min="14862" max="14862" width="4.33203125" style="403" customWidth="1"/>
    <col min="14863" max="14863" width="3.6640625" style="403" customWidth="1"/>
    <col min="14864" max="14864" width="3.88671875" style="403" customWidth="1"/>
    <col min="14865" max="14865" width="4.33203125" style="403" customWidth="1"/>
    <col min="14866" max="14867" width="3.6640625" style="403" customWidth="1"/>
    <col min="14868" max="14868" width="4.109375" style="403" customWidth="1"/>
    <col min="14869" max="14870" width="5.33203125" style="403" customWidth="1"/>
    <col min="14871" max="14871" width="5.88671875" style="403" customWidth="1"/>
    <col min="14872" max="14872" width="4.44140625" style="403" customWidth="1"/>
    <col min="14873" max="14873" width="4.5546875" style="403" customWidth="1"/>
    <col min="14874" max="14874" width="4.44140625" style="403" customWidth="1"/>
    <col min="14875" max="14875" width="4.109375" style="403" customWidth="1"/>
    <col min="14876" max="14876" width="3.88671875" style="403" customWidth="1"/>
    <col min="14877" max="14878" width="4.33203125" style="403" customWidth="1"/>
    <col min="14879" max="14879" width="3.88671875" style="403" customWidth="1"/>
    <col min="14880" max="14880" width="4.109375" style="403" customWidth="1"/>
    <col min="14881" max="14881" width="5.6640625" style="403" customWidth="1"/>
    <col min="14882" max="14882" width="5" style="403" customWidth="1"/>
    <col min="14883" max="14883" width="6.5546875" style="403" customWidth="1"/>
    <col min="14884" max="15104" width="8.88671875" style="403"/>
    <col min="15105" max="15105" width="3.44140625" style="403" customWidth="1"/>
    <col min="15106" max="15106" width="37.88671875" style="403" customWidth="1"/>
    <col min="15107" max="15107" width="3.6640625" style="403" customWidth="1"/>
    <col min="15108" max="15108" width="4.33203125" style="403" customWidth="1"/>
    <col min="15109" max="15109" width="4.44140625" style="403" customWidth="1"/>
    <col min="15110" max="15110" width="5.33203125" style="403" customWidth="1"/>
    <col min="15111" max="15111" width="5" style="403" customWidth="1"/>
    <col min="15112" max="15112" width="4.109375" style="403" customWidth="1"/>
    <col min="15113" max="15113" width="4" style="403" customWidth="1"/>
    <col min="15114" max="15114" width="3.88671875" style="403" customWidth="1"/>
    <col min="15115" max="15115" width="4.109375" style="403" customWidth="1"/>
    <col min="15116" max="15116" width="4.33203125" style="403" customWidth="1"/>
    <col min="15117" max="15117" width="4" style="403" customWidth="1"/>
    <col min="15118" max="15118" width="4.33203125" style="403" customWidth="1"/>
    <col min="15119" max="15119" width="3.6640625" style="403" customWidth="1"/>
    <col min="15120" max="15120" width="3.88671875" style="403" customWidth="1"/>
    <col min="15121" max="15121" width="4.33203125" style="403" customWidth="1"/>
    <col min="15122" max="15123" width="3.6640625" style="403" customWidth="1"/>
    <col min="15124" max="15124" width="4.109375" style="403" customWidth="1"/>
    <col min="15125" max="15126" width="5.33203125" style="403" customWidth="1"/>
    <col min="15127" max="15127" width="5.88671875" style="403" customWidth="1"/>
    <col min="15128" max="15128" width="4.44140625" style="403" customWidth="1"/>
    <col min="15129" max="15129" width="4.5546875" style="403" customWidth="1"/>
    <col min="15130" max="15130" width="4.44140625" style="403" customWidth="1"/>
    <col min="15131" max="15131" width="4.109375" style="403" customWidth="1"/>
    <col min="15132" max="15132" width="3.88671875" style="403" customWidth="1"/>
    <col min="15133" max="15134" width="4.33203125" style="403" customWidth="1"/>
    <col min="15135" max="15135" width="3.88671875" style="403" customWidth="1"/>
    <col min="15136" max="15136" width="4.109375" style="403" customWidth="1"/>
    <col min="15137" max="15137" width="5.6640625" style="403" customWidth="1"/>
    <col min="15138" max="15138" width="5" style="403" customWidth="1"/>
    <col min="15139" max="15139" width="6.5546875" style="403" customWidth="1"/>
    <col min="15140" max="15360" width="8.88671875" style="403"/>
    <col min="15361" max="15361" width="3.44140625" style="403" customWidth="1"/>
    <col min="15362" max="15362" width="37.88671875" style="403" customWidth="1"/>
    <col min="15363" max="15363" width="3.6640625" style="403" customWidth="1"/>
    <col min="15364" max="15364" width="4.33203125" style="403" customWidth="1"/>
    <col min="15365" max="15365" width="4.44140625" style="403" customWidth="1"/>
    <col min="15366" max="15366" width="5.33203125" style="403" customWidth="1"/>
    <col min="15367" max="15367" width="5" style="403" customWidth="1"/>
    <col min="15368" max="15368" width="4.109375" style="403" customWidth="1"/>
    <col min="15369" max="15369" width="4" style="403" customWidth="1"/>
    <col min="15370" max="15370" width="3.88671875" style="403" customWidth="1"/>
    <col min="15371" max="15371" width="4.109375" style="403" customWidth="1"/>
    <col min="15372" max="15372" width="4.33203125" style="403" customWidth="1"/>
    <col min="15373" max="15373" width="4" style="403" customWidth="1"/>
    <col min="15374" max="15374" width="4.33203125" style="403" customWidth="1"/>
    <col min="15375" max="15375" width="3.6640625" style="403" customWidth="1"/>
    <col min="15376" max="15376" width="3.88671875" style="403" customWidth="1"/>
    <col min="15377" max="15377" width="4.33203125" style="403" customWidth="1"/>
    <col min="15378" max="15379" width="3.6640625" style="403" customWidth="1"/>
    <col min="15380" max="15380" width="4.109375" style="403" customWidth="1"/>
    <col min="15381" max="15382" width="5.33203125" style="403" customWidth="1"/>
    <col min="15383" max="15383" width="5.88671875" style="403" customWidth="1"/>
    <col min="15384" max="15384" width="4.44140625" style="403" customWidth="1"/>
    <col min="15385" max="15385" width="4.5546875" style="403" customWidth="1"/>
    <col min="15386" max="15386" width="4.44140625" style="403" customWidth="1"/>
    <col min="15387" max="15387" width="4.109375" style="403" customWidth="1"/>
    <col min="15388" max="15388" width="3.88671875" style="403" customWidth="1"/>
    <col min="15389" max="15390" width="4.33203125" style="403" customWidth="1"/>
    <col min="15391" max="15391" width="3.88671875" style="403" customWidth="1"/>
    <col min="15392" max="15392" width="4.109375" style="403" customWidth="1"/>
    <col min="15393" max="15393" width="5.6640625" style="403" customWidth="1"/>
    <col min="15394" max="15394" width="5" style="403" customWidth="1"/>
    <col min="15395" max="15395" width="6.5546875" style="403" customWidth="1"/>
    <col min="15396" max="15616" width="8.88671875" style="403"/>
    <col min="15617" max="15617" width="3.44140625" style="403" customWidth="1"/>
    <col min="15618" max="15618" width="37.88671875" style="403" customWidth="1"/>
    <col min="15619" max="15619" width="3.6640625" style="403" customWidth="1"/>
    <col min="15620" max="15620" width="4.33203125" style="403" customWidth="1"/>
    <col min="15621" max="15621" width="4.44140625" style="403" customWidth="1"/>
    <col min="15622" max="15622" width="5.33203125" style="403" customWidth="1"/>
    <col min="15623" max="15623" width="5" style="403" customWidth="1"/>
    <col min="15624" max="15624" width="4.109375" style="403" customWidth="1"/>
    <col min="15625" max="15625" width="4" style="403" customWidth="1"/>
    <col min="15626" max="15626" width="3.88671875" style="403" customWidth="1"/>
    <col min="15627" max="15627" width="4.109375" style="403" customWidth="1"/>
    <col min="15628" max="15628" width="4.33203125" style="403" customWidth="1"/>
    <col min="15629" max="15629" width="4" style="403" customWidth="1"/>
    <col min="15630" max="15630" width="4.33203125" style="403" customWidth="1"/>
    <col min="15631" max="15631" width="3.6640625" style="403" customWidth="1"/>
    <col min="15632" max="15632" width="3.88671875" style="403" customWidth="1"/>
    <col min="15633" max="15633" width="4.33203125" style="403" customWidth="1"/>
    <col min="15634" max="15635" width="3.6640625" style="403" customWidth="1"/>
    <col min="15636" max="15636" width="4.109375" style="403" customWidth="1"/>
    <col min="15637" max="15638" width="5.33203125" style="403" customWidth="1"/>
    <col min="15639" max="15639" width="5.88671875" style="403" customWidth="1"/>
    <col min="15640" max="15640" width="4.44140625" style="403" customWidth="1"/>
    <col min="15641" max="15641" width="4.5546875" style="403" customWidth="1"/>
    <col min="15642" max="15642" width="4.44140625" style="403" customWidth="1"/>
    <col min="15643" max="15643" width="4.109375" style="403" customWidth="1"/>
    <col min="15644" max="15644" width="3.88671875" style="403" customWidth="1"/>
    <col min="15645" max="15646" width="4.33203125" style="403" customWidth="1"/>
    <col min="15647" max="15647" width="3.88671875" style="403" customWidth="1"/>
    <col min="15648" max="15648" width="4.109375" style="403" customWidth="1"/>
    <col min="15649" max="15649" width="5.6640625" style="403" customWidth="1"/>
    <col min="15650" max="15650" width="5" style="403" customWidth="1"/>
    <col min="15651" max="15651" width="6.5546875" style="403" customWidth="1"/>
    <col min="15652" max="15872" width="8.88671875" style="403"/>
    <col min="15873" max="15873" width="3.44140625" style="403" customWidth="1"/>
    <col min="15874" max="15874" width="37.88671875" style="403" customWidth="1"/>
    <col min="15875" max="15875" width="3.6640625" style="403" customWidth="1"/>
    <col min="15876" max="15876" width="4.33203125" style="403" customWidth="1"/>
    <col min="15877" max="15877" width="4.44140625" style="403" customWidth="1"/>
    <col min="15878" max="15878" width="5.33203125" style="403" customWidth="1"/>
    <col min="15879" max="15879" width="5" style="403" customWidth="1"/>
    <col min="15880" max="15880" width="4.109375" style="403" customWidth="1"/>
    <col min="15881" max="15881" width="4" style="403" customWidth="1"/>
    <col min="15882" max="15882" width="3.88671875" style="403" customWidth="1"/>
    <col min="15883" max="15883" width="4.109375" style="403" customWidth="1"/>
    <col min="15884" max="15884" width="4.33203125" style="403" customWidth="1"/>
    <col min="15885" max="15885" width="4" style="403" customWidth="1"/>
    <col min="15886" max="15886" width="4.33203125" style="403" customWidth="1"/>
    <col min="15887" max="15887" width="3.6640625" style="403" customWidth="1"/>
    <col min="15888" max="15888" width="3.88671875" style="403" customWidth="1"/>
    <col min="15889" max="15889" width="4.33203125" style="403" customWidth="1"/>
    <col min="15890" max="15891" width="3.6640625" style="403" customWidth="1"/>
    <col min="15892" max="15892" width="4.109375" style="403" customWidth="1"/>
    <col min="15893" max="15894" width="5.33203125" style="403" customWidth="1"/>
    <col min="15895" max="15895" width="5.88671875" style="403" customWidth="1"/>
    <col min="15896" max="15896" width="4.44140625" style="403" customWidth="1"/>
    <col min="15897" max="15897" width="4.5546875" style="403" customWidth="1"/>
    <col min="15898" max="15898" width="4.44140625" style="403" customWidth="1"/>
    <col min="15899" max="15899" width="4.109375" style="403" customWidth="1"/>
    <col min="15900" max="15900" width="3.88671875" style="403" customWidth="1"/>
    <col min="15901" max="15902" width="4.33203125" style="403" customWidth="1"/>
    <col min="15903" max="15903" width="3.88671875" style="403" customWidth="1"/>
    <col min="15904" max="15904" width="4.109375" style="403" customWidth="1"/>
    <col min="15905" max="15905" width="5.6640625" style="403" customWidth="1"/>
    <col min="15906" max="15906" width="5" style="403" customWidth="1"/>
    <col min="15907" max="15907" width="6.5546875" style="403" customWidth="1"/>
    <col min="15908" max="16128" width="8.88671875" style="403"/>
    <col min="16129" max="16129" width="3.44140625" style="403" customWidth="1"/>
    <col min="16130" max="16130" width="37.88671875" style="403" customWidth="1"/>
    <col min="16131" max="16131" width="3.6640625" style="403" customWidth="1"/>
    <col min="16132" max="16132" width="4.33203125" style="403" customWidth="1"/>
    <col min="16133" max="16133" width="4.44140625" style="403" customWidth="1"/>
    <col min="16134" max="16134" width="5.33203125" style="403" customWidth="1"/>
    <col min="16135" max="16135" width="5" style="403" customWidth="1"/>
    <col min="16136" max="16136" width="4.109375" style="403" customWidth="1"/>
    <col min="16137" max="16137" width="4" style="403" customWidth="1"/>
    <col min="16138" max="16138" width="3.88671875" style="403" customWidth="1"/>
    <col min="16139" max="16139" width="4.109375" style="403" customWidth="1"/>
    <col min="16140" max="16140" width="4.33203125" style="403" customWidth="1"/>
    <col min="16141" max="16141" width="4" style="403" customWidth="1"/>
    <col min="16142" max="16142" width="4.33203125" style="403" customWidth="1"/>
    <col min="16143" max="16143" width="3.6640625" style="403" customWidth="1"/>
    <col min="16144" max="16144" width="3.88671875" style="403" customWidth="1"/>
    <col min="16145" max="16145" width="4.33203125" style="403" customWidth="1"/>
    <col min="16146" max="16147" width="3.6640625" style="403" customWidth="1"/>
    <col min="16148" max="16148" width="4.109375" style="403" customWidth="1"/>
    <col min="16149" max="16150" width="5.33203125" style="403" customWidth="1"/>
    <col min="16151" max="16151" width="5.88671875" style="403" customWidth="1"/>
    <col min="16152" max="16152" width="4.44140625" style="403" customWidth="1"/>
    <col min="16153" max="16153" width="4.5546875" style="403" customWidth="1"/>
    <col min="16154" max="16154" width="4.44140625" style="403" customWidth="1"/>
    <col min="16155" max="16155" width="4.109375" style="403" customWidth="1"/>
    <col min="16156" max="16156" width="3.88671875" style="403" customWidth="1"/>
    <col min="16157" max="16158" width="4.33203125" style="403" customWidth="1"/>
    <col min="16159" max="16159" width="3.88671875" style="403" customWidth="1"/>
    <col min="16160" max="16160" width="4.109375" style="403" customWidth="1"/>
    <col min="16161" max="16161" width="5.6640625" style="403" customWidth="1"/>
    <col min="16162" max="16162" width="5" style="403" customWidth="1"/>
    <col min="16163" max="16163" width="6.5546875" style="403" customWidth="1"/>
    <col min="16164" max="16384" width="8.88671875" style="403"/>
  </cols>
  <sheetData>
    <row r="1" spans="1:35" ht="15.6" x14ac:dyDescent="0.3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</row>
    <row r="2" spans="1:35" ht="15.6" x14ac:dyDescent="0.3">
      <c r="A2" s="445" t="s">
        <v>618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</row>
    <row r="3" spans="1:35" ht="15.6" x14ac:dyDescent="0.3">
      <c r="A3" s="446" t="s">
        <v>672</v>
      </c>
      <c r="B3" s="446"/>
      <c r="C3" s="446"/>
      <c r="D3" s="446"/>
      <c r="E3" s="446"/>
      <c r="F3" s="446"/>
      <c r="G3" s="446"/>
      <c r="H3" s="446"/>
    </row>
    <row r="4" spans="1:35" ht="15.6" x14ac:dyDescent="0.3">
      <c r="A4" s="446" t="s">
        <v>705</v>
      </c>
      <c r="B4" s="446"/>
      <c r="C4" s="446"/>
      <c r="D4" s="446"/>
      <c r="E4" s="446"/>
      <c r="F4" s="446"/>
      <c r="G4" s="446"/>
      <c r="H4" s="446"/>
    </row>
    <row r="5" spans="1:35" ht="15.6" x14ac:dyDescent="0.3">
      <c r="A5" s="446" t="s">
        <v>716</v>
      </c>
      <c r="B5" s="446"/>
      <c r="C5" s="446"/>
      <c r="D5" s="446"/>
      <c r="E5" s="446"/>
      <c r="F5" s="446"/>
      <c r="G5" s="446"/>
      <c r="H5" s="446"/>
    </row>
    <row r="6" spans="1:35" ht="15.6" x14ac:dyDescent="0.3">
      <c r="A6" s="404" t="s">
        <v>717</v>
      </c>
      <c r="B6" s="404"/>
      <c r="C6" s="405"/>
      <c r="D6" s="404"/>
      <c r="E6" s="405"/>
      <c r="F6" s="404"/>
      <c r="G6" s="404"/>
      <c r="H6" s="404"/>
      <c r="L6" s="404"/>
      <c r="M6" s="404"/>
      <c r="N6" s="404"/>
      <c r="AA6" s="404"/>
      <c r="AB6" s="404"/>
      <c r="AC6" s="404"/>
      <c r="AD6" s="404"/>
      <c r="AE6" s="404"/>
      <c r="AF6" s="404"/>
    </row>
    <row r="8" spans="1:35" s="406" customFormat="1" ht="68.25" customHeight="1" x14ac:dyDescent="0.3">
      <c r="A8" s="447" t="s">
        <v>3</v>
      </c>
      <c r="B8" s="449" t="s">
        <v>4</v>
      </c>
      <c r="C8" s="451" t="s">
        <v>707</v>
      </c>
      <c r="D8" s="452"/>
      <c r="E8" s="453"/>
      <c r="F8" s="451" t="s">
        <v>708</v>
      </c>
      <c r="G8" s="452"/>
      <c r="H8" s="453"/>
      <c r="I8" s="451" t="s">
        <v>709</v>
      </c>
      <c r="J8" s="452"/>
      <c r="K8" s="453"/>
      <c r="L8" s="451" t="s">
        <v>710</v>
      </c>
      <c r="M8" s="452"/>
      <c r="N8" s="453"/>
      <c r="O8" s="451" t="s">
        <v>711</v>
      </c>
      <c r="P8" s="452"/>
      <c r="Q8" s="453"/>
      <c r="R8" s="451" t="s">
        <v>520</v>
      </c>
      <c r="S8" s="452"/>
      <c r="T8" s="453"/>
      <c r="U8" s="442" t="s">
        <v>521</v>
      </c>
      <c r="V8" s="443"/>
      <c r="W8" s="444"/>
      <c r="X8" s="442" t="s">
        <v>718</v>
      </c>
      <c r="Y8" s="443"/>
      <c r="Z8" s="444"/>
      <c r="AA8" s="442" t="s">
        <v>719</v>
      </c>
      <c r="AB8" s="443"/>
      <c r="AC8" s="444"/>
      <c r="AD8" s="442" t="s">
        <v>720</v>
      </c>
      <c r="AE8" s="443"/>
      <c r="AF8" s="444"/>
      <c r="AG8" s="459" t="s">
        <v>5</v>
      </c>
      <c r="AH8" s="460"/>
      <c r="AI8" s="461"/>
    </row>
    <row r="9" spans="1:35" s="406" customFormat="1" ht="24.6" customHeight="1" x14ac:dyDescent="0.3">
      <c r="A9" s="448"/>
      <c r="B9" s="450"/>
      <c r="C9" s="465" t="s">
        <v>331</v>
      </c>
      <c r="D9" s="466"/>
      <c r="E9" s="467"/>
      <c r="F9" s="465" t="s">
        <v>361</v>
      </c>
      <c r="G9" s="466"/>
      <c r="H9" s="467"/>
      <c r="I9" s="465" t="s">
        <v>331</v>
      </c>
      <c r="J9" s="466"/>
      <c r="K9" s="467"/>
      <c r="L9" s="465" t="s">
        <v>629</v>
      </c>
      <c r="M9" s="466"/>
      <c r="N9" s="467"/>
      <c r="O9" s="465" t="s">
        <v>524</v>
      </c>
      <c r="P9" s="466"/>
      <c r="Q9" s="467"/>
      <c r="R9" s="465" t="s">
        <v>344</v>
      </c>
      <c r="S9" s="466"/>
      <c r="T9" s="467"/>
      <c r="U9" s="454" t="s">
        <v>329</v>
      </c>
      <c r="V9" s="455"/>
      <c r="W9" s="456"/>
      <c r="X9" s="454" t="s">
        <v>333</v>
      </c>
      <c r="Y9" s="455"/>
      <c r="Z9" s="456"/>
      <c r="AA9" s="442" t="s">
        <v>631</v>
      </c>
      <c r="AB9" s="443"/>
      <c r="AC9" s="444"/>
      <c r="AD9" s="454" t="s">
        <v>629</v>
      </c>
      <c r="AE9" s="455"/>
      <c r="AF9" s="456"/>
      <c r="AG9" s="462"/>
      <c r="AH9" s="463"/>
      <c r="AI9" s="464"/>
    </row>
    <row r="10" spans="1:35" s="406" customFormat="1" ht="63" customHeight="1" x14ac:dyDescent="0.3">
      <c r="A10" s="389"/>
      <c r="B10" s="389"/>
      <c r="C10" s="389" t="s">
        <v>6</v>
      </c>
      <c r="D10" s="389" t="s">
        <v>20</v>
      </c>
      <c r="E10" s="389" t="s">
        <v>8</v>
      </c>
      <c r="F10" s="389" t="s">
        <v>6</v>
      </c>
      <c r="G10" s="389" t="s">
        <v>20</v>
      </c>
      <c r="H10" s="389" t="s">
        <v>8</v>
      </c>
      <c r="I10" s="389" t="s">
        <v>6</v>
      </c>
      <c r="J10" s="389" t="s">
        <v>20</v>
      </c>
      <c r="K10" s="389" t="s">
        <v>8</v>
      </c>
      <c r="L10" s="389" t="s">
        <v>6</v>
      </c>
      <c r="M10" s="389" t="s">
        <v>7</v>
      </c>
      <c r="N10" s="389" t="s">
        <v>8</v>
      </c>
      <c r="O10" s="389" t="s">
        <v>6</v>
      </c>
      <c r="P10" s="389" t="s">
        <v>20</v>
      </c>
      <c r="Q10" s="389" t="s">
        <v>8</v>
      </c>
      <c r="R10" s="389" t="s">
        <v>6</v>
      </c>
      <c r="S10" s="389" t="s">
        <v>20</v>
      </c>
      <c r="T10" s="389" t="s">
        <v>8</v>
      </c>
      <c r="U10" s="389" t="s">
        <v>6</v>
      </c>
      <c r="V10" s="389" t="s">
        <v>20</v>
      </c>
      <c r="W10" s="389" t="s">
        <v>8</v>
      </c>
      <c r="X10" s="389" t="s">
        <v>6</v>
      </c>
      <c r="Y10" s="389" t="s">
        <v>20</v>
      </c>
      <c r="Z10" s="389" t="s">
        <v>9</v>
      </c>
      <c r="AA10" s="389" t="s">
        <v>6</v>
      </c>
      <c r="AB10" s="389" t="s">
        <v>20</v>
      </c>
      <c r="AC10" s="389" t="s">
        <v>9</v>
      </c>
      <c r="AD10" s="389" t="s">
        <v>6</v>
      </c>
      <c r="AE10" s="389" t="s">
        <v>20</v>
      </c>
      <c r="AF10" s="389" t="s">
        <v>9</v>
      </c>
      <c r="AG10" s="389" t="s">
        <v>6</v>
      </c>
      <c r="AH10" s="389" t="s">
        <v>20</v>
      </c>
      <c r="AI10" s="388" t="s">
        <v>632</v>
      </c>
    </row>
    <row r="11" spans="1:35" s="411" customFormat="1" ht="15.6" x14ac:dyDescent="0.3">
      <c r="A11" s="433">
        <v>1</v>
      </c>
      <c r="B11" s="434" t="s">
        <v>721</v>
      </c>
      <c r="C11" s="311">
        <v>20</v>
      </c>
      <c r="D11" s="311">
        <v>40</v>
      </c>
      <c r="E11" s="428">
        <v>80</v>
      </c>
      <c r="F11" s="311">
        <v>24.5</v>
      </c>
      <c r="G11" s="311">
        <v>48</v>
      </c>
      <c r="H11" s="311">
        <v>70</v>
      </c>
      <c r="I11" s="311">
        <v>18</v>
      </c>
      <c r="J11" s="311">
        <v>40</v>
      </c>
      <c r="K11" s="311">
        <v>80</v>
      </c>
      <c r="L11" s="311">
        <v>18</v>
      </c>
      <c r="M11" s="311">
        <v>32</v>
      </c>
      <c r="N11" s="311">
        <v>72</v>
      </c>
      <c r="O11" s="311">
        <v>25</v>
      </c>
      <c r="P11" s="311">
        <v>45</v>
      </c>
      <c r="Q11" s="311">
        <v>80</v>
      </c>
      <c r="R11" s="311">
        <v>22</v>
      </c>
      <c r="S11" s="311">
        <v>48</v>
      </c>
      <c r="T11" s="311">
        <v>80</v>
      </c>
      <c r="U11" s="311">
        <v>14</v>
      </c>
      <c r="V11" s="311">
        <v>23.5</v>
      </c>
      <c r="W11" s="311">
        <v>66.5</v>
      </c>
      <c r="X11" s="311">
        <v>17</v>
      </c>
      <c r="Y11" s="311">
        <v>25</v>
      </c>
      <c r="Z11" s="311">
        <v>45</v>
      </c>
      <c r="AA11" s="311">
        <v>19</v>
      </c>
      <c r="AB11" s="311">
        <v>34</v>
      </c>
      <c r="AC11" s="311">
        <v>48</v>
      </c>
      <c r="AD11" s="311">
        <v>18</v>
      </c>
      <c r="AE11" s="311">
        <v>31</v>
      </c>
      <c r="AF11" s="311">
        <v>51</v>
      </c>
      <c r="AG11" s="394">
        <f>ROUND((C11+F11+O11+R11+L11+U11+X11+AA11+AD11+I11)/10,1)</f>
        <v>19.600000000000001</v>
      </c>
      <c r="AH11" s="394">
        <f>ROUND((D11+G11+P11+S11+M11+V11+Y11+AB11+AE11+J11)/10,1)</f>
        <v>36.700000000000003</v>
      </c>
      <c r="AI11" s="394">
        <f>ROUND((E11+H11+Q11+T11+N11+W11+Z11+AC11+AF11+K11)/10,1)</f>
        <v>67.3</v>
      </c>
    </row>
    <row r="12" spans="1:35" s="411" customFormat="1" ht="15.6" x14ac:dyDescent="0.3">
      <c r="A12" s="433">
        <f>A11+1</f>
        <v>2</v>
      </c>
      <c r="B12" s="434" t="s">
        <v>722</v>
      </c>
      <c r="C12" s="311">
        <v>25</v>
      </c>
      <c r="D12" s="311">
        <v>45</v>
      </c>
      <c r="E12" s="428">
        <v>85</v>
      </c>
      <c r="F12" s="311">
        <v>24.53</v>
      </c>
      <c r="G12" s="311">
        <v>50</v>
      </c>
      <c r="H12" s="311">
        <v>90</v>
      </c>
      <c r="I12" s="311">
        <v>25</v>
      </c>
      <c r="J12" s="311">
        <v>45</v>
      </c>
      <c r="K12" s="311">
        <v>85</v>
      </c>
      <c r="L12" s="311">
        <v>19</v>
      </c>
      <c r="M12" s="311">
        <v>34</v>
      </c>
      <c r="N12" s="311">
        <v>84</v>
      </c>
      <c r="O12" s="311">
        <v>25</v>
      </c>
      <c r="P12" s="311">
        <v>45</v>
      </c>
      <c r="Q12" s="311">
        <v>70</v>
      </c>
      <c r="R12" s="311">
        <v>22</v>
      </c>
      <c r="S12" s="311">
        <v>48</v>
      </c>
      <c r="T12" s="311">
        <v>80</v>
      </c>
      <c r="U12" s="311">
        <v>15.5</v>
      </c>
      <c r="V12" s="311">
        <v>36</v>
      </c>
      <c r="W12" s="311">
        <v>70</v>
      </c>
      <c r="X12" s="311">
        <v>21</v>
      </c>
      <c r="Y12" s="311">
        <v>43</v>
      </c>
      <c r="Z12" s="311">
        <v>68</v>
      </c>
      <c r="AA12" s="311">
        <v>20</v>
      </c>
      <c r="AB12" s="311">
        <v>40</v>
      </c>
      <c r="AC12" s="311">
        <v>54</v>
      </c>
      <c r="AD12" s="311">
        <v>20</v>
      </c>
      <c r="AE12" s="311">
        <v>40</v>
      </c>
      <c r="AF12" s="311">
        <v>60</v>
      </c>
      <c r="AG12" s="394">
        <f t="shared" ref="AG12:AI24" si="0">ROUND((C12+F12+O12+R12+L12+U12+X12+AA12+AD12+I12)/10,1)</f>
        <v>21.7</v>
      </c>
      <c r="AH12" s="394">
        <f t="shared" si="0"/>
        <v>42.6</v>
      </c>
      <c r="AI12" s="394">
        <f t="shared" si="0"/>
        <v>74.599999999999994</v>
      </c>
    </row>
    <row r="13" spans="1:35" s="411" customFormat="1" ht="17.25" customHeight="1" x14ac:dyDescent="0.3">
      <c r="A13" s="433">
        <f t="shared" ref="A13:A25" si="1">A12+1</f>
        <v>3</v>
      </c>
      <c r="B13" s="434" t="s">
        <v>723</v>
      </c>
      <c r="C13" s="311">
        <v>20</v>
      </c>
      <c r="D13" s="311">
        <v>40</v>
      </c>
      <c r="E13" s="428">
        <v>80</v>
      </c>
      <c r="F13" s="311">
        <v>12.2</v>
      </c>
      <c r="G13" s="311">
        <v>15</v>
      </c>
      <c r="H13" s="311">
        <v>60</v>
      </c>
      <c r="I13" s="311">
        <v>18</v>
      </c>
      <c r="J13" s="311">
        <v>40</v>
      </c>
      <c r="K13" s="311">
        <v>80</v>
      </c>
      <c r="L13" s="311">
        <v>16</v>
      </c>
      <c r="M13" s="311">
        <v>28</v>
      </c>
      <c r="N13" s="311">
        <v>78</v>
      </c>
      <c r="O13" s="311">
        <v>25</v>
      </c>
      <c r="P13" s="311">
        <v>45</v>
      </c>
      <c r="Q13" s="311">
        <v>70</v>
      </c>
      <c r="R13" s="311">
        <v>22</v>
      </c>
      <c r="S13" s="311">
        <v>48</v>
      </c>
      <c r="T13" s="311">
        <v>80</v>
      </c>
      <c r="U13" s="311">
        <v>6</v>
      </c>
      <c r="V13" s="311">
        <v>16.5</v>
      </c>
      <c r="W13" s="311">
        <v>65</v>
      </c>
      <c r="X13" s="311">
        <v>15</v>
      </c>
      <c r="Y13" s="311">
        <v>20</v>
      </c>
      <c r="Z13" s="311">
        <v>45</v>
      </c>
      <c r="AA13" s="311">
        <v>17</v>
      </c>
      <c r="AB13" s="311">
        <v>35</v>
      </c>
      <c r="AC13" s="311">
        <v>49</v>
      </c>
      <c r="AD13" s="311">
        <v>18</v>
      </c>
      <c r="AE13" s="311">
        <v>33</v>
      </c>
      <c r="AF13" s="311">
        <v>53</v>
      </c>
      <c r="AG13" s="394">
        <f t="shared" si="0"/>
        <v>16.899999999999999</v>
      </c>
      <c r="AH13" s="394">
        <f t="shared" si="0"/>
        <v>32.1</v>
      </c>
      <c r="AI13" s="394">
        <f t="shared" si="0"/>
        <v>66</v>
      </c>
    </row>
    <row r="14" spans="1:35" s="411" customFormat="1" ht="15.6" x14ac:dyDescent="0.3">
      <c r="A14" s="433">
        <f t="shared" si="1"/>
        <v>4</v>
      </c>
      <c r="B14" s="434" t="s">
        <v>724</v>
      </c>
      <c r="C14" s="311">
        <v>20</v>
      </c>
      <c r="D14" s="311">
        <v>41</v>
      </c>
      <c r="E14" s="428">
        <v>85</v>
      </c>
      <c r="F14" s="311">
        <v>21.9</v>
      </c>
      <c r="G14" s="311">
        <v>45</v>
      </c>
      <c r="H14" s="311">
        <v>60</v>
      </c>
      <c r="I14" s="311">
        <v>18</v>
      </c>
      <c r="J14" s="311">
        <v>41</v>
      </c>
      <c r="K14" s="311">
        <v>85</v>
      </c>
      <c r="L14" s="311">
        <v>16</v>
      </c>
      <c r="M14" s="311">
        <v>34</v>
      </c>
      <c r="N14" s="311">
        <v>74</v>
      </c>
      <c r="O14" s="311">
        <v>25</v>
      </c>
      <c r="P14" s="311">
        <v>45</v>
      </c>
      <c r="Q14" s="311">
        <v>75</v>
      </c>
      <c r="R14" s="311">
        <v>18</v>
      </c>
      <c r="S14" s="311">
        <v>45</v>
      </c>
      <c r="T14" s="311">
        <v>75</v>
      </c>
      <c r="U14" s="311">
        <v>8.5</v>
      </c>
      <c r="V14" s="311">
        <v>22.5</v>
      </c>
      <c r="W14" s="311">
        <v>58.5</v>
      </c>
      <c r="X14" s="311">
        <v>2</v>
      </c>
      <c r="Y14" s="311">
        <v>2</v>
      </c>
      <c r="Z14" s="311">
        <v>2</v>
      </c>
      <c r="AA14" s="311">
        <v>16</v>
      </c>
      <c r="AB14" s="311">
        <v>22.5</v>
      </c>
      <c r="AC14" s="311">
        <v>45</v>
      </c>
      <c r="AD14" s="311">
        <v>18</v>
      </c>
      <c r="AE14" s="311">
        <v>33</v>
      </c>
      <c r="AF14" s="311">
        <v>53</v>
      </c>
      <c r="AG14" s="394">
        <f t="shared" si="0"/>
        <v>16.3</v>
      </c>
      <c r="AH14" s="394">
        <f t="shared" si="0"/>
        <v>33.1</v>
      </c>
      <c r="AI14" s="394">
        <f t="shared" si="0"/>
        <v>61.3</v>
      </c>
    </row>
    <row r="15" spans="1:35" s="411" customFormat="1" ht="15.6" x14ac:dyDescent="0.3">
      <c r="A15" s="433">
        <f t="shared" si="1"/>
        <v>5</v>
      </c>
      <c r="B15" s="434" t="s">
        <v>725</v>
      </c>
      <c r="C15" s="311">
        <v>23</v>
      </c>
      <c r="D15" s="311">
        <v>40</v>
      </c>
      <c r="E15" s="428">
        <v>80</v>
      </c>
      <c r="F15" s="311">
        <v>18.899999999999999</v>
      </c>
      <c r="G15" s="311">
        <v>40</v>
      </c>
      <c r="H15" s="311">
        <v>74</v>
      </c>
      <c r="I15" s="311">
        <v>20</v>
      </c>
      <c r="J15" s="311">
        <v>40</v>
      </c>
      <c r="K15" s="311">
        <v>80</v>
      </c>
      <c r="L15" s="311">
        <v>15</v>
      </c>
      <c r="M15" s="311">
        <v>27</v>
      </c>
      <c r="N15" s="311">
        <v>67</v>
      </c>
      <c r="O15" s="311">
        <v>25</v>
      </c>
      <c r="P15" s="311">
        <v>45</v>
      </c>
      <c r="Q15" s="311">
        <v>75</v>
      </c>
      <c r="R15" s="311">
        <v>18</v>
      </c>
      <c r="S15" s="311">
        <v>45</v>
      </c>
      <c r="T15" s="311">
        <v>75</v>
      </c>
      <c r="U15" s="311">
        <v>13.5</v>
      </c>
      <c r="V15" s="311">
        <v>19.5</v>
      </c>
      <c r="W15" s="311">
        <v>61.5</v>
      </c>
      <c r="X15" s="311">
        <v>6</v>
      </c>
      <c r="Y15" s="311">
        <v>9</v>
      </c>
      <c r="Z15" s="311">
        <v>45</v>
      </c>
      <c r="AA15" s="311">
        <v>4</v>
      </c>
      <c r="AB15" s="311">
        <v>24</v>
      </c>
      <c r="AC15" s="311">
        <v>47</v>
      </c>
      <c r="AD15" s="311">
        <v>18</v>
      </c>
      <c r="AE15" s="311">
        <v>30</v>
      </c>
      <c r="AF15" s="311">
        <v>50</v>
      </c>
      <c r="AG15" s="394">
        <f t="shared" si="0"/>
        <v>16.100000000000001</v>
      </c>
      <c r="AH15" s="394">
        <f t="shared" si="0"/>
        <v>32</v>
      </c>
      <c r="AI15" s="394">
        <f t="shared" si="0"/>
        <v>65.5</v>
      </c>
    </row>
    <row r="16" spans="1:35" s="411" customFormat="1" ht="15.6" x14ac:dyDescent="0.3">
      <c r="A16" s="433">
        <f t="shared" si="1"/>
        <v>6</v>
      </c>
      <c r="B16" s="434" t="s">
        <v>726</v>
      </c>
      <c r="C16" s="311">
        <v>20</v>
      </c>
      <c r="D16" s="311">
        <v>40</v>
      </c>
      <c r="E16" s="428">
        <v>80</v>
      </c>
      <c r="F16" s="311">
        <v>15.8</v>
      </c>
      <c r="G16" s="311">
        <v>40</v>
      </c>
      <c r="H16" s="311">
        <v>72</v>
      </c>
      <c r="I16" s="311">
        <v>20</v>
      </c>
      <c r="J16" s="311">
        <v>40</v>
      </c>
      <c r="K16" s="311">
        <v>80</v>
      </c>
      <c r="L16" s="311">
        <v>16</v>
      </c>
      <c r="M16" s="311">
        <v>34</v>
      </c>
      <c r="N16" s="311">
        <v>74</v>
      </c>
      <c r="O16" s="311">
        <v>25</v>
      </c>
      <c r="P16" s="311">
        <v>45</v>
      </c>
      <c r="Q16" s="311">
        <v>80</v>
      </c>
      <c r="R16" s="311">
        <v>22</v>
      </c>
      <c r="S16" s="311">
        <v>48</v>
      </c>
      <c r="T16" s="311">
        <v>95</v>
      </c>
      <c r="U16" s="311">
        <v>18</v>
      </c>
      <c r="V16" s="311">
        <v>35.5</v>
      </c>
      <c r="W16" s="311">
        <v>73.5</v>
      </c>
      <c r="X16" s="311">
        <v>13</v>
      </c>
      <c r="Y16" s="311">
        <v>21</v>
      </c>
      <c r="Z16" s="311">
        <v>45</v>
      </c>
      <c r="AA16" s="311">
        <v>15</v>
      </c>
      <c r="AB16" s="311">
        <v>37</v>
      </c>
      <c r="AC16" s="311">
        <v>51</v>
      </c>
      <c r="AD16" s="311">
        <v>18</v>
      </c>
      <c r="AE16" s="311">
        <v>33</v>
      </c>
      <c r="AF16" s="311">
        <v>53</v>
      </c>
      <c r="AG16" s="394">
        <f t="shared" si="0"/>
        <v>18.3</v>
      </c>
      <c r="AH16" s="394">
        <f t="shared" si="0"/>
        <v>37.4</v>
      </c>
      <c r="AI16" s="394">
        <f t="shared" si="0"/>
        <v>70.400000000000006</v>
      </c>
    </row>
    <row r="17" spans="1:38" s="411" customFormat="1" ht="15.6" x14ac:dyDescent="0.3">
      <c r="A17" s="433">
        <f t="shared" si="1"/>
        <v>7</v>
      </c>
      <c r="B17" s="434" t="s">
        <v>727</v>
      </c>
      <c r="C17" s="311">
        <v>20</v>
      </c>
      <c r="D17" s="311">
        <v>40</v>
      </c>
      <c r="E17" s="428">
        <v>80</v>
      </c>
      <c r="F17" s="311">
        <v>18.3</v>
      </c>
      <c r="G17" s="311">
        <v>20</v>
      </c>
      <c r="H17" s="311">
        <v>60</v>
      </c>
      <c r="I17" s="311">
        <v>20</v>
      </c>
      <c r="J17" s="311">
        <v>40</v>
      </c>
      <c r="K17" s="311">
        <v>80</v>
      </c>
      <c r="L17" s="311">
        <v>18</v>
      </c>
      <c r="M17" s="311">
        <v>30</v>
      </c>
      <c r="N17" s="311">
        <v>70</v>
      </c>
      <c r="O17" s="311">
        <v>25</v>
      </c>
      <c r="P17" s="311">
        <v>40</v>
      </c>
      <c r="Q17" s="311">
        <v>70</v>
      </c>
      <c r="R17" s="311">
        <v>22</v>
      </c>
      <c r="S17" s="311">
        <v>48</v>
      </c>
      <c r="T17" s="311">
        <v>80</v>
      </c>
      <c r="U17" s="311">
        <v>5</v>
      </c>
      <c r="V17" s="311">
        <v>12</v>
      </c>
      <c r="W17" s="431">
        <v>34.5</v>
      </c>
      <c r="X17" s="311">
        <v>4</v>
      </c>
      <c r="Y17" s="311">
        <v>4</v>
      </c>
      <c r="Z17" s="311">
        <v>7</v>
      </c>
      <c r="AA17" s="311">
        <v>8</v>
      </c>
      <c r="AB17" s="311">
        <v>13</v>
      </c>
      <c r="AC17" s="311">
        <v>45</v>
      </c>
      <c r="AD17" s="311">
        <v>18</v>
      </c>
      <c r="AE17" s="311">
        <v>33</v>
      </c>
      <c r="AF17" s="311">
        <v>53</v>
      </c>
      <c r="AG17" s="394">
        <f t="shared" si="0"/>
        <v>15.8</v>
      </c>
      <c r="AH17" s="394">
        <f t="shared" si="0"/>
        <v>28</v>
      </c>
      <c r="AI17" s="394">
        <f t="shared" si="0"/>
        <v>58</v>
      </c>
    </row>
    <row r="18" spans="1:38" s="411" customFormat="1" ht="15.6" x14ac:dyDescent="0.3">
      <c r="A18" s="433">
        <f t="shared" si="1"/>
        <v>8</v>
      </c>
      <c r="B18" s="434" t="s">
        <v>728</v>
      </c>
      <c r="C18" s="311">
        <v>25</v>
      </c>
      <c r="D18" s="311">
        <v>42</v>
      </c>
      <c r="E18" s="428">
        <v>85</v>
      </c>
      <c r="F18" s="311">
        <v>21.4</v>
      </c>
      <c r="G18" s="311">
        <v>45</v>
      </c>
      <c r="H18" s="311">
        <v>83</v>
      </c>
      <c r="I18" s="311">
        <v>20</v>
      </c>
      <c r="J18" s="311">
        <v>43</v>
      </c>
      <c r="K18" s="311">
        <v>85</v>
      </c>
      <c r="L18" s="311">
        <v>18</v>
      </c>
      <c r="M18" s="311">
        <v>34</v>
      </c>
      <c r="N18" s="311">
        <v>74</v>
      </c>
      <c r="O18" s="311">
        <v>25</v>
      </c>
      <c r="P18" s="311">
        <v>45</v>
      </c>
      <c r="Q18" s="311">
        <v>75</v>
      </c>
      <c r="R18" s="311">
        <v>20</v>
      </c>
      <c r="S18" s="311">
        <v>45</v>
      </c>
      <c r="T18" s="311">
        <v>75</v>
      </c>
      <c r="U18" s="311">
        <v>11.5</v>
      </c>
      <c r="V18" s="311">
        <v>44.5</v>
      </c>
      <c r="W18" s="311">
        <v>85</v>
      </c>
      <c r="X18" s="311">
        <v>16</v>
      </c>
      <c r="Y18" s="311">
        <v>31</v>
      </c>
      <c r="Z18" s="311">
        <v>65</v>
      </c>
      <c r="AA18" s="311">
        <v>20</v>
      </c>
      <c r="AB18" s="311">
        <v>27.5</v>
      </c>
      <c r="AC18" s="311">
        <v>51</v>
      </c>
      <c r="AD18" s="311">
        <v>18</v>
      </c>
      <c r="AE18" s="311">
        <v>38</v>
      </c>
      <c r="AF18" s="311">
        <v>58</v>
      </c>
      <c r="AG18" s="394">
        <f t="shared" si="0"/>
        <v>19.5</v>
      </c>
      <c r="AH18" s="394">
        <f t="shared" si="0"/>
        <v>39.5</v>
      </c>
      <c r="AI18" s="394">
        <f t="shared" si="0"/>
        <v>73.599999999999994</v>
      </c>
    </row>
    <row r="19" spans="1:38" s="411" customFormat="1" ht="15.6" x14ac:dyDescent="0.3">
      <c r="A19" s="433">
        <f t="shared" si="1"/>
        <v>9</v>
      </c>
      <c r="B19" s="434" t="s">
        <v>729</v>
      </c>
      <c r="C19" s="311">
        <v>20</v>
      </c>
      <c r="D19" s="311">
        <v>40</v>
      </c>
      <c r="E19" s="428">
        <v>80</v>
      </c>
      <c r="F19" s="311">
        <v>21.9</v>
      </c>
      <c r="G19" s="311">
        <v>45</v>
      </c>
      <c r="H19" s="311">
        <v>80</v>
      </c>
      <c r="I19" s="311">
        <v>20</v>
      </c>
      <c r="J19" s="311">
        <v>40</v>
      </c>
      <c r="K19" s="311">
        <v>80</v>
      </c>
      <c r="L19" s="311">
        <v>18</v>
      </c>
      <c r="M19" s="311">
        <v>34</v>
      </c>
      <c r="N19" s="311">
        <v>89</v>
      </c>
      <c r="O19" s="311">
        <v>25</v>
      </c>
      <c r="P19" s="311">
        <v>45</v>
      </c>
      <c r="Q19" s="311">
        <v>75</v>
      </c>
      <c r="R19" s="311">
        <v>18</v>
      </c>
      <c r="S19" s="311">
        <v>45</v>
      </c>
      <c r="T19" s="311">
        <v>75</v>
      </c>
      <c r="U19" s="311">
        <v>9.5</v>
      </c>
      <c r="V19" s="311">
        <v>16.5</v>
      </c>
      <c r="W19" s="311">
        <v>65</v>
      </c>
      <c r="X19" s="311">
        <v>9</v>
      </c>
      <c r="Y19" s="311">
        <v>9</v>
      </c>
      <c r="Z19" s="311">
        <v>45</v>
      </c>
      <c r="AA19" s="311">
        <v>14</v>
      </c>
      <c r="AB19" s="311">
        <v>14</v>
      </c>
      <c r="AC19" s="311">
        <v>45</v>
      </c>
      <c r="AD19" s="311">
        <v>20</v>
      </c>
      <c r="AE19" s="311">
        <v>34</v>
      </c>
      <c r="AF19" s="311">
        <v>62</v>
      </c>
      <c r="AG19" s="394">
        <f t="shared" si="0"/>
        <v>17.5</v>
      </c>
      <c r="AH19" s="394">
        <f t="shared" si="0"/>
        <v>32.299999999999997</v>
      </c>
      <c r="AI19" s="394">
        <f t="shared" si="0"/>
        <v>69.599999999999994</v>
      </c>
    </row>
    <row r="20" spans="1:38" s="411" customFormat="1" ht="15.6" x14ac:dyDescent="0.3">
      <c r="A20" s="433">
        <f t="shared" si="1"/>
        <v>10</v>
      </c>
      <c r="B20" s="434" t="s">
        <v>730</v>
      </c>
      <c r="C20" s="311">
        <v>20</v>
      </c>
      <c r="D20" s="311">
        <v>40</v>
      </c>
      <c r="E20" s="430">
        <v>80</v>
      </c>
      <c r="F20" s="311">
        <v>21.4</v>
      </c>
      <c r="G20" s="311">
        <v>45</v>
      </c>
      <c r="H20" s="311">
        <v>85</v>
      </c>
      <c r="I20" s="311">
        <v>20</v>
      </c>
      <c r="J20" s="311">
        <v>40</v>
      </c>
      <c r="K20" s="311">
        <v>85</v>
      </c>
      <c r="L20" s="311">
        <v>15</v>
      </c>
      <c r="M20" s="311">
        <v>33</v>
      </c>
      <c r="N20" s="311">
        <v>66</v>
      </c>
      <c r="O20" s="311">
        <v>25</v>
      </c>
      <c r="P20" s="311">
        <v>40</v>
      </c>
      <c r="Q20" s="311">
        <v>70</v>
      </c>
      <c r="R20" s="311">
        <v>22</v>
      </c>
      <c r="S20" s="311">
        <v>48</v>
      </c>
      <c r="T20" s="311">
        <v>80</v>
      </c>
      <c r="U20" s="311">
        <v>9</v>
      </c>
      <c r="V20" s="311">
        <v>22</v>
      </c>
      <c r="W20" s="311">
        <v>65.5</v>
      </c>
      <c r="X20" s="311">
        <v>13</v>
      </c>
      <c r="Y20" s="311">
        <v>26</v>
      </c>
      <c r="Z20" s="311">
        <v>50</v>
      </c>
      <c r="AA20" s="311">
        <v>13</v>
      </c>
      <c r="AB20" s="311">
        <v>18</v>
      </c>
      <c r="AC20" s="311">
        <v>45</v>
      </c>
      <c r="AD20" s="311">
        <v>18</v>
      </c>
      <c r="AE20" s="311">
        <v>33</v>
      </c>
      <c r="AF20" s="311">
        <v>53</v>
      </c>
      <c r="AG20" s="394">
        <f t="shared" si="0"/>
        <v>17.600000000000001</v>
      </c>
      <c r="AH20" s="394">
        <f t="shared" si="0"/>
        <v>34.5</v>
      </c>
      <c r="AI20" s="394">
        <f t="shared" si="0"/>
        <v>68</v>
      </c>
    </row>
    <row r="21" spans="1:38" s="411" customFormat="1" ht="15.75" customHeight="1" x14ac:dyDescent="0.3">
      <c r="A21" s="433">
        <f t="shared" si="1"/>
        <v>11</v>
      </c>
      <c r="B21" s="434" t="s">
        <v>731</v>
      </c>
      <c r="C21" s="311">
        <v>25</v>
      </c>
      <c r="D21" s="311">
        <v>42</v>
      </c>
      <c r="E21" s="430">
        <v>85</v>
      </c>
      <c r="F21" s="311">
        <v>22.5</v>
      </c>
      <c r="G21" s="311">
        <v>46</v>
      </c>
      <c r="H21" s="311">
        <v>85</v>
      </c>
      <c r="I21" s="311">
        <v>20</v>
      </c>
      <c r="J21" s="311">
        <v>44</v>
      </c>
      <c r="K21" s="311">
        <v>85</v>
      </c>
      <c r="L21" s="311">
        <v>16</v>
      </c>
      <c r="M21" s="311">
        <v>34</v>
      </c>
      <c r="N21" s="311">
        <v>74</v>
      </c>
      <c r="O21" s="311">
        <v>25</v>
      </c>
      <c r="P21" s="311">
        <v>45</v>
      </c>
      <c r="Q21" s="311">
        <v>80</v>
      </c>
      <c r="R21" s="311">
        <v>20</v>
      </c>
      <c r="S21" s="311">
        <v>48</v>
      </c>
      <c r="T21" s="311">
        <v>80</v>
      </c>
      <c r="U21" s="311">
        <v>19</v>
      </c>
      <c r="V21" s="311">
        <v>44</v>
      </c>
      <c r="W21" s="311">
        <v>78</v>
      </c>
      <c r="X21" s="311">
        <v>13</v>
      </c>
      <c r="Y21" s="311">
        <v>32</v>
      </c>
      <c r="Z21" s="311">
        <v>65</v>
      </c>
      <c r="AA21" s="311">
        <v>19</v>
      </c>
      <c r="AB21" s="311">
        <v>41</v>
      </c>
      <c r="AC21" s="311">
        <v>53</v>
      </c>
      <c r="AD21" s="311">
        <v>18</v>
      </c>
      <c r="AE21" s="311">
        <v>33</v>
      </c>
      <c r="AF21" s="311">
        <v>53</v>
      </c>
      <c r="AG21" s="394">
        <f t="shared" si="0"/>
        <v>19.8</v>
      </c>
      <c r="AH21" s="394">
        <f t="shared" si="0"/>
        <v>40.9</v>
      </c>
      <c r="AI21" s="394">
        <f t="shared" si="0"/>
        <v>73.8</v>
      </c>
    </row>
    <row r="22" spans="1:38" s="411" customFormat="1" ht="15.6" x14ac:dyDescent="0.3">
      <c r="A22" s="433">
        <f t="shared" si="1"/>
        <v>12</v>
      </c>
      <c r="B22" s="434" t="s">
        <v>732</v>
      </c>
      <c r="C22" s="311">
        <v>20</v>
      </c>
      <c r="D22" s="311">
        <v>40</v>
      </c>
      <c r="E22" s="430">
        <v>82</v>
      </c>
      <c r="F22" s="311">
        <v>15.1</v>
      </c>
      <c r="G22" s="311">
        <v>30</v>
      </c>
      <c r="H22" s="311">
        <v>60</v>
      </c>
      <c r="I22" s="311">
        <v>15</v>
      </c>
      <c r="J22" s="311">
        <v>40</v>
      </c>
      <c r="K22" s="311">
        <v>80</v>
      </c>
      <c r="L22" s="311">
        <v>15</v>
      </c>
      <c r="M22" s="311">
        <v>33</v>
      </c>
      <c r="N22" s="311">
        <v>83</v>
      </c>
      <c r="O22" s="311">
        <v>10</v>
      </c>
      <c r="P22" s="311">
        <v>45</v>
      </c>
      <c r="Q22" s="311">
        <v>80</v>
      </c>
      <c r="R22" s="311">
        <v>20</v>
      </c>
      <c r="S22" s="311">
        <v>48</v>
      </c>
      <c r="T22" s="311">
        <v>80</v>
      </c>
      <c r="U22" s="311">
        <v>5</v>
      </c>
      <c r="V22" s="311">
        <v>25</v>
      </c>
      <c r="W22" s="311">
        <v>65</v>
      </c>
      <c r="X22" s="311">
        <v>8</v>
      </c>
      <c r="Y22" s="311">
        <v>18</v>
      </c>
      <c r="Z22" s="311">
        <v>45</v>
      </c>
      <c r="AA22" s="311">
        <v>5</v>
      </c>
      <c r="AB22" s="311">
        <v>25</v>
      </c>
      <c r="AC22" s="311">
        <v>45</v>
      </c>
      <c r="AD22" s="311">
        <v>20</v>
      </c>
      <c r="AE22" s="311">
        <v>35</v>
      </c>
      <c r="AF22" s="311">
        <v>64</v>
      </c>
      <c r="AG22" s="394">
        <f t="shared" si="0"/>
        <v>13.3</v>
      </c>
      <c r="AH22" s="394">
        <f t="shared" si="0"/>
        <v>33.9</v>
      </c>
      <c r="AI22" s="394">
        <f t="shared" si="0"/>
        <v>68.400000000000006</v>
      </c>
    </row>
    <row r="23" spans="1:38" s="411" customFormat="1" ht="15" customHeight="1" x14ac:dyDescent="0.3">
      <c r="A23" s="433">
        <f t="shared" si="1"/>
        <v>13</v>
      </c>
      <c r="B23" s="434" t="s">
        <v>733</v>
      </c>
      <c r="C23" s="311">
        <v>20</v>
      </c>
      <c r="D23" s="311">
        <v>42</v>
      </c>
      <c r="E23" s="430">
        <v>80</v>
      </c>
      <c r="F23" s="311">
        <v>11.3</v>
      </c>
      <c r="G23" s="311">
        <v>20</v>
      </c>
      <c r="H23" s="311">
        <v>60</v>
      </c>
      <c r="I23" s="311">
        <v>18</v>
      </c>
      <c r="J23" s="311">
        <v>42</v>
      </c>
      <c r="K23" s="311">
        <v>80</v>
      </c>
      <c r="L23" s="311">
        <v>21</v>
      </c>
      <c r="M23" s="311">
        <v>33</v>
      </c>
      <c r="N23" s="311">
        <v>78</v>
      </c>
      <c r="O23" s="311">
        <v>25</v>
      </c>
      <c r="P23" s="311">
        <v>45</v>
      </c>
      <c r="Q23" s="311">
        <v>80</v>
      </c>
      <c r="R23" s="311">
        <v>22</v>
      </c>
      <c r="S23" s="311">
        <v>48</v>
      </c>
      <c r="T23" s="311">
        <v>80</v>
      </c>
      <c r="U23" s="311">
        <v>5</v>
      </c>
      <c r="V23" s="311">
        <v>18.5</v>
      </c>
      <c r="W23" s="311">
        <v>61</v>
      </c>
      <c r="X23" s="311">
        <v>10</v>
      </c>
      <c r="Y23" s="311">
        <v>10</v>
      </c>
      <c r="Z23" s="311">
        <v>13</v>
      </c>
      <c r="AA23" s="311">
        <v>5</v>
      </c>
      <c r="AB23" s="311">
        <v>10</v>
      </c>
      <c r="AC23" s="311">
        <v>45</v>
      </c>
      <c r="AD23" s="311">
        <v>20</v>
      </c>
      <c r="AE23" s="311">
        <v>35</v>
      </c>
      <c r="AF23" s="311">
        <v>58</v>
      </c>
      <c r="AG23" s="394">
        <f t="shared" si="0"/>
        <v>15.7</v>
      </c>
      <c r="AH23" s="394">
        <f t="shared" si="0"/>
        <v>30.4</v>
      </c>
      <c r="AI23" s="394">
        <f t="shared" si="0"/>
        <v>63.5</v>
      </c>
    </row>
    <row r="24" spans="1:38" s="411" customFormat="1" ht="15.6" x14ac:dyDescent="0.3">
      <c r="A24" s="433">
        <f t="shared" si="1"/>
        <v>14</v>
      </c>
      <c r="B24" s="434" t="s">
        <v>734</v>
      </c>
      <c r="C24" s="311">
        <v>20</v>
      </c>
      <c r="D24" s="311">
        <v>41</v>
      </c>
      <c r="E24" s="430">
        <v>85</v>
      </c>
      <c r="F24" s="311">
        <v>20</v>
      </c>
      <c r="G24" s="311">
        <v>45</v>
      </c>
      <c r="H24" s="311">
        <v>85</v>
      </c>
      <c r="I24" s="311">
        <v>15</v>
      </c>
      <c r="J24" s="311">
        <v>42</v>
      </c>
      <c r="K24" s="311">
        <v>85</v>
      </c>
      <c r="L24" s="311">
        <v>20</v>
      </c>
      <c r="M24" s="311">
        <v>40</v>
      </c>
      <c r="N24" s="311">
        <v>90</v>
      </c>
      <c r="O24" s="311">
        <v>25</v>
      </c>
      <c r="P24" s="311">
        <v>45</v>
      </c>
      <c r="Q24" s="311">
        <v>80</v>
      </c>
      <c r="R24" s="311">
        <v>22</v>
      </c>
      <c r="S24" s="311">
        <v>48</v>
      </c>
      <c r="T24" s="311">
        <v>80</v>
      </c>
      <c r="U24" s="311">
        <v>21</v>
      </c>
      <c r="V24" s="311">
        <v>41.5</v>
      </c>
      <c r="W24" s="311">
        <v>88.5</v>
      </c>
      <c r="X24" s="311">
        <v>21</v>
      </c>
      <c r="Y24" s="311">
        <v>36</v>
      </c>
      <c r="Z24" s="311">
        <v>65</v>
      </c>
      <c r="AA24" s="311">
        <v>20</v>
      </c>
      <c r="AB24" s="311">
        <v>40</v>
      </c>
      <c r="AC24" s="311">
        <v>54</v>
      </c>
      <c r="AD24" s="311">
        <v>20</v>
      </c>
      <c r="AE24" s="311">
        <v>40</v>
      </c>
      <c r="AF24" s="311">
        <v>65</v>
      </c>
      <c r="AG24" s="394">
        <f t="shared" si="0"/>
        <v>20.399999999999999</v>
      </c>
      <c r="AH24" s="394">
        <f t="shared" si="0"/>
        <v>41.9</v>
      </c>
      <c r="AI24" s="394">
        <f t="shared" si="0"/>
        <v>77.8</v>
      </c>
    </row>
    <row r="25" spans="1:38" s="411" customFormat="1" ht="15.6" x14ac:dyDescent="0.3">
      <c r="A25" s="433">
        <f t="shared" si="1"/>
        <v>15</v>
      </c>
      <c r="B25" s="435" t="s">
        <v>735</v>
      </c>
      <c r="C25" s="311">
        <v>20</v>
      </c>
      <c r="D25" s="311">
        <v>40</v>
      </c>
      <c r="E25" s="428"/>
      <c r="F25" s="311">
        <v>19.3</v>
      </c>
      <c r="G25" s="311">
        <v>40</v>
      </c>
      <c r="H25" s="311"/>
      <c r="I25" s="311">
        <v>15</v>
      </c>
      <c r="J25" s="311">
        <v>40</v>
      </c>
      <c r="K25" s="311"/>
      <c r="L25" s="311">
        <v>17</v>
      </c>
      <c r="M25" s="311">
        <v>31</v>
      </c>
      <c r="N25" s="311"/>
      <c r="O25" s="311">
        <v>25</v>
      </c>
      <c r="P25" s="311">
        <v>45</v>
      </c>
      <c r="Q25" s="311"/>
      <c r="R25" s="311">
        <v>22</v>
      </c>
      <c r="S25" s="311">
        <v>48</v>
      </c>
      <c r="T25" s="311"/>
      <c r="U25" s="311">
        <v>8.5</v>
      </c>
      <c r="V25" s="311">
        <v>19.5</v>
      </c>
      <c r="W25" s="311"/>
      <c r="X25" s="311">
        <v>4</v>
      </c>
      <c r="Y25" s="311">
        <v>4</v>
      </c>
      <c r="Z25" s="311"/>
      <c r="AA25" s="311">
        <v>10</v>
      </c>
      <c r="AB25" s="311">
        <v>15</v>
      </c>
      <c r="AC25" s="311"/>
      <c r="AD25" s="311">
        <v>18</v>
      </c>
      <c r="AE25" s="311">
        <v>30</v>
      </c>
      <c r="AF25" s="311"/>
      <c r="AG25" s="394">
        <f>ROUND((C25+F25+O25+R25+L25+U25+X25+AA25+AD25+I25)/10,1)</f>
        <v>15.9</v>
      </c>
      <c r="AH25" s="394">
        <f>ROUND((D25+G25+P25+S25+M25+V25+Y25+AB25+AE25+J25)/10,1)</f>
        <v>31.3</v>
      </c>
      <c r="AI25" s="436" t="s">
        <v>368</v>
      </c>
    </row>
    <row r="26" spans="1:38" ht="40.5" customHeight="1" x14ac:dyDescent="0.25">
      <c r="A26" s="457" t="s">
        <v>10</v>
      </c>
      <c r="B26" s="458"/>
      <c r="C26" s="432"/>
      <c r="D26" s="432"/>
      <c r="E26" s="432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6"/>
      <c r="AH26" s="426"/>
      <c r="AI26" s="426"/>
    </row>
    <row r="28" spans="1:38" s="383" customFormat="1" x14ac:dyDescent="0.25">
      <c r="A28" s="384"/>
      <c r="B28" s="383" t="s">
        <v>11</v>
      </c>
      <c r="C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5"/>
      <c r="AK28" s="385"/>
      <c r="AL28" s="385"/>
    </row>
    <row r="29" spans="1:38" s="383" customFormat="1" x14ac:dyDescent="0.25">
      <c r="A29" s="384"/>
      <c r="C29" s="384"/>
      <c r="E29" s="384" t="s">
        <v>12</v>
      </c>
      <c r="F29" s="384"/>
      <c r="G29" s="384"/>
      <c r="H29" s="384"/>
      <c r="I29" s="384"/>
      <c r="J29" s="384"/>
      <c r="K29" s="402"/>
      <c r="L29" s="384"/>
      <c r="M29" s="384"/>
      <c r="N29" s="384"/>
      <c r="O29" s="384"/>
      <c r="P29" s="384" t="s">
        <v>13</v>
      </c>
      <c r="Q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5"/>
      <c r="AK29" s="385"/>
      <c r="AL29" s="385"/>
    </row>
  </sheetData>
  <mergeCells count="29">
    <mergeCell ref="A26:B26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H3"/>
    <mergeCell ref="A4:H4"/>
    <mergeCell ref="A5:H5"/>
    <mergeCell ref="A8:A9"/>
    <mergeCell ref="B8:B9"/>
    <mergeCell ref="C8:E8"/>
    <mergeCell ref="F8:H8"/>
    <mergeCell ref="I8:K8"/>
    <mergeCell ref="AA9:AC9"/>
    <mergeCell ref="AD9:AF9"/>
  </mergeCells>
  <pageMargins left="0.25" right="0.22" top="0.51" bottom="0.47" header="0.5" footer="0.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"/>
  <sheetViews>
    <sheetView view="pageBreakPreview" topLeftCell="A10" zoomScale="86" zoomScaleNormal="85" zoomScaleSheetLayoutView="86" workbookViewId="0">
      <selection activeCell="A3" sqref="A3:H3"/>
    </sheetView>
  </sheetViews>
  <sheetFormatPr defaultRowHeight="13.2" x14ac:dyDescent="0.25"/>
  <cols>
    <col min="1" max="1" width="3.44140625" style="402" customWidth="1"/>
    <col min="2" max="2" width="40.6640625" style="403" customWidth="1"/>
    <col min="3" max="3" width="4.5546875" style="402" customWidth="1"/>
    <col min="4" max="4" width="4.33203125" style="403" customWidth="1"/>
    <col min="5" max="5" width="4.44140625" style="402" customWidth="1"/>
    <col min="6" max="6" width="4" style="402" customWidth="1"/>
    <col min="7" max="8" width="4.109375" style="402" customWidth="1"/>
    <col min="9" max="9" width="4" style="402" customWidth="1"/>
    <col min="10" max="10" width="4.33203125" style="402" customWidth="1"/>
    <col min="11" max="11" width="4.109375" style="402" customWidth="1"/>
    <col min="12" max="12" width="4.33203125" style="402" customWidth="1"/>
    <col min="13" max="13" width="4" style="402" customWidth="1"/>
    <col min="14" max="18" width="4.33203125" style="402" customWidth="1"/>
    <col min="19" max="19" width="4.44140625" style="402" customWidth="1"/>
    <col min="20" max="20" width="4.33203125" style="402" customWidth="1"/>
    <col min="21" max="21" width="4.44140625" style="402" customWidth="1"/>
    <col min="22" max="22" width="4.33203125" style="402" customWidth="1"/>
    <col min="23" max="23" width="4.109375" style="402" customWidth="1"/>
    <col min="24" max="24" width="4.6640625" style="402" customWidth="1"/>
    <col min="25" max="25" width="5.33203125" style="402" customWidth="1"/>
    <col min="26" max="26" width="4.109375" style="402" customWidth="1"/>
    <col min="27" max="27" width="4.6640625" style="402" customWidth="1"/>
    <col min="28" max="28" width="4.5546875" style="402" customWidth="1"/>
    <col min="29" max="29" width="5.109375" style="402" customWidth="1"/>
    <col min="30" max="30" width="4.109375" style="402" customWidth="1"/>
    <col min="31" max="31" width="4.44140625" style="402" customWidth="1"/>
    <col min="32" max="33" width="4.33203125" style="402" customWidth="1"/>
    <col min="34" max="35" width="4.109375" style="402" customWidth="1"/>
    <col min="36" max="36" width="5.6640625" style="413" customWidth="1"/>
    <col min="37" max="37" width="5" style="413" customWidth="1"/>
    <col min="38" max="38" width="6.5546875" style="413" customWidth="1"/>
    <col min="39" max="256" width="8.88671875" style="403"/>
    <col min="257" max="257" width="3.44140625" style="403" customWidth="1"/>
    <col min="258" max="258" width="40.6640625" style="403" customWidth="1"/>
    <col min="259" max="259" width="4.5546875" style="403" customWidth="1"/>
    <col min="260" max="260" width="4.33203125" style="403" customWidth="1"/>
    <col min="261" max="261" width="4.44140625" style="403" customWidth="1"/>
    <col min="262" max="262" width="4" style="403" customWidth="1"/>
    <col min="263" max="264" width="4.109375" style="403" customWidth="1"/>
    <col min="265" max="265" width="4" style="403" customWidth="1"/>
    <col min="266" max="266" width="4.33203125" style="403" customWidth="1"/>
    <col min="267" max="267" width="4.109375" style="403" customWidth="1"/>
    <col min="268" max="268" width="4.33203125" style="403" customWidth="1"/>
    <col min="269" max="269" width="4" style="403" customWidth="1"/>
    <col min="270" max="274" width="4.33203125" style="403" customWidth="1"/>
    <col min="275" max="275" width="4.44140625" style="403" customWidth="1"/>
    <col min="276" max="276" width="4.33203125" style="403" customWidth="1"/>
    <col min="277" max="277" width="4.44140625" style="403" customWidth="1"/>
    <col min="278" max="278" width="4.33203125" style="403" customWidth="1"/>
    <col min="279" max="279" width="4.109375" style="403" customWidth="1"/>
    <col min="280" max="280" width="4.6640625" style="403" customWidth="1"/>
    <col min="281" max="281" width="5.33203125" style="403" customWidth="1"/>
    <col min="282" max="282" width="4.109375" style="403" customWidth="1"/>
    <col min="283" max="283" width="4.6640625" style="403" customWidth="1"/>
    <col min="284" max="284" width="4.5546875" style="403" customWidth="1"/>
    <col min="285" max="285" width="5.109375" style="403" customWidth="1"/>
    <col min="286" max="286" width="4.109375" style="403" customWidth="1"/>
    <col min="287" max="287" width="4.44140625" style="403" customWidth="1"/>
    <col min="288" max="289" width="4.33203125" style="403" customWidth="1"/>
    <col min="290" max="291" width="4.109375" style="403" customWidth="1"/>
    <col min="292" max="292" width="5.6640625" style="403" customWidth="1"/>
    <col min="293" max="293" width="5" style="403" customWidth="1"/>
    <col min="294" max="294" width="6.5546875" style="403" customWidth="1"/>
    <col min="295" max="512" width="8.88671875" style="403"/>
    <col min="513" max="513" width="3.44140625" style="403" customWidth="1"/>
    <col min="514" max="514" width="40.6640625" style="403" customWidth="1"/>
    <col min="515" max="515" width="4.5546875" style="403" customWidth="1"/>
    <col min="516" max="516" width="4.33203125" style="403" customWidth="1"/>
    <col min="517" max="517" width="4.44140625" style="403" customWidth="1"/>
    <col min="518" max="518" width="4" style="403" customWidth="1"/>
    <col min="519" max="520" width="4.109375" style="403" customWidth="1"/>
    <col min="521" max="521" width="4" style="403" customWidth="1"/>
    <col min="522" max="522" width="4.33203125" style="403" customWidth="1"/>
    <col min="523" max="523" width="4.109375" style="403" customWidth="1"/>
    <col min="524" max="524" width="4.33203125" style="403" customWidth="1"/>
    <col min="525" max="525" width="4" style="403" customWidth="1"/>
    <col min="526" max="530" width="4.33203125" style="403" customWidth="1"/>
    <col min="531" max="531" width="4.44140625" style="403" customWidth="1"/>
    <col min="532" max="532" width="4.33203125" style="403" customWidth="1"/>
    <col min="533" max="533" width="4.44140625" style="403" customWidth="1"/>
    <col min="534" max="534" width="4.33203125" style="403" customWidth="1"/>
    <col min="535" max="535" width="4.109375" style="403" customWidth="1"/>
    <col min="536" max="536" width="4.6640625" style="403" customWidth="1"/>
    <col min="537" max="537" width="5.33203125" style="403" customWidth="1"/>
    <col min="538" max="538" width="4.109375" style="403" customWidth="1"/>
    <col min="539" max="539" width="4.6640625" style="403" customWidth="1"/>
    <col min="540" max="540" width="4.5546875" style="403" customWidth="1"/>
    <col min="541" max="541" width="5.109375" style="403" customWidth="1"/>
    <col min="542" max="542" width="4.109375" style="403" customWidth="1"/>
    <col min="543" max="543" width="4.44140625" style="403" customWidth="1"/>
    <col min="544" max="545" width="4.33203125" style="403" customWidth="1"/>
    <col min="546" max="547" width="4.109375" style="403" customWidth="1"/>
    <col min="548" max="548" width="5.6640625" style="403" customWidth="1"/>
    <col min="549" max="549" width="5" style="403" customWidth="1"/>
    <col min="550" max="550" width="6.5546875" style="403" customWidth="1"/>
    <col min="551" max="768" width="8.88671875" style="403"/>
    <col min="769" max="769" width="3.44140625" style="403" customWidth="1"/>
    <col min="770" max="770" width="40.6640625" style="403" customWidth="1"/>
    <col min="771" max="771" width="4.5546875" style="403" customWidth="1"/>
    <col min="772" max="772" width="4.33203125" style="403" customWidth="1"/>
    <col min="773" max="773" width="4.44140625" style="403" customWidth="1"/>
    <col min="774" max="774" width="4" style="403" customWidth="1"/>
    <col min="775" max="776" width="4.109375" style="403" customWidth="1"/>
    <col min="777" max="777" width="4" style="403" customWidth="1"/>
    <col min="778" max="778" width="4.33203125" style="403" customWidth="1"/>
    <col min="779" max="779" width="4.109375" style="403" customWidth="1"/>
    <col min="780" max="780" width="4.33203125" style="403" customWidth="1"/>
    <col min="781" max="781" width="4" style="403" customWidth="1"/>
    <col min="782" max="786" width="4.33203125" style="403" customWidth="1"/>
    <col min="787" max="787" width="4.44140625" style="403" customWidth="1"/>
    <col min="788" max="788" width="4.33203125" style="403" customWidth="1"/>
    <col min="789" max="789" width="4.44140625" style="403" customWidth="1"/>
    <col min="790" max="790" width="4.33203125" style="403" customWidth="1"/>
    <col min="791" max="791" width="4.109375" style="403" customWidth="1"/>
    <col min="792" max="792" width="4.6640625" style="403" customWidth="1"/>
    <col min="793" max="793" width="5.33203125" style="403" customWidth="1"/>
    <col min="794" max="794" width="4.109375" style="403" customWidth="1"/>
    <col min="795" max="795" width="4.6640625" style="403" customWidth="1"/>
    <col min="796" max="796" width="4.5546875" style="403" customWidth="1"/>
    <col min="797" max="797" width="5.109375" style="403" customWidth="1"/>
    <col min="798" max="798" width="4.109375" style="403" customWidth="1"/>
    <col min="799" max="799" width="4.44140625" style="403" customWidth="1"/>
    <col min="800" max="801" width="4.33203125" style="403" customWidth="1"/>
    <col min="802" max="803" width="4.109375" style="403" customWidth="1"/>
    <col min="804" max="804" width="5.6640625" style="403" customWidth="1"/>
    <col min="805" max="805" width="5" style="403" customWidth="1"/>
    <col min="806" max="806" width="6.5546875" style="403" customWidth="1"/>
    <col min="807" max="1024" width="8.88671875" style="403"/>
    <col min="1025" max="1025" width="3.44140625" style="403" customWidth="1"/>
    <col min="1026" max="1026" width="40.6640625" style="403" customWidth="1"/>
    <col min="1027" max="1027" width="4.5546875" style="403" customWidth="1"/>
    <col min="1028" max="1028" width="4.33203125" style="403" customWidth="1"/>
    <col min="1029" max="1029" width="4.44140625" style="403" customWidth="1"/>
    <col min="1030" max="1030" width="4" style="403" customWidth="1"/>
    <col min="1031" max="1032" width="4.109375" style="403" customWidth="1"/>
    <col min="1033" max="1033" width="4" style="403" customWidth="1"/>
    <col min="1034" max="1034" width="4.33203125" style="403" customWidth="1"/>
    <col min="1035" max="1035" width="4.109375" style="403" customWidth="1"/>
    <col min="1036" max="1036" width="4.33203125" style="403" customWidth="1"/>
    <col min="1037" max="1037" width="4" style="403" customWidth="1"/>
    <col min="1038" max="1042" width="4.33203125" style="403" customWidth="1"/>
    <col min="1043" max="1043" width="4.44140625" style="403" customWidth="1"/>
    <col min="1044" max="1044" width="4.33203125" style="403" customWidth="1"/>
    <col min="1045" max="1045" width="4.44140625" style="403" customWidth="1"/>
    <col min="1046" max="1046" width="4.33203125" style="403" customWidth="1"/>
    <col min="1047" max="1047" width="4.109375" style="403" customWidth="1"/>
    <col min="1048" max="1048" width="4.6640625" style="403" customWidth="1"/>
    <col min="1049" max="1049" width="5.33203125" style="403" customWidth="1"/>
    <col min="1050" max="1050" width="4.109375" style="403" customWidth="1"/>
    <col min="1051" max="1051" width="4.6640625" style="403" customWidth="1"/>
    <col min="1052" max="1052" width="4.5546875" style="403" customWidth="1"/>
    <col min="1053" max="1053" width="5.109375" style="403" customWidth="1"/>
    <col min="1054" max="1054" width="4.109375" style="403" customWidth="1"/>
    <col min="1055" max="1055" width="4.44140625" style="403" customWidth="1"/>
    <col min="1056" max="1057" width="4.33203125" style="403" customWidth="1"/>
    <col min="1058" max="1059" width="4.109375" style="403" customWidth="1"/>
    <col min="1060" max="1060" width="5.6640625" style="403" customWidth="1"/>
    <col min="1061" max="1061" width="5" style="403" customWidth="1"/>
    <col min="1062" max="1062" width="6.5546875" style="403" customWidth="1"/>
    <col min="1063" max="1280" width="8.88671875" style="403"/>
    <col min="1281" max="1281" width="3.44140625" style="403" customWidth="1"/>
    <col min="1282" max="1282" width="40.6640625" style="403" customWidth="1"/>
    <col min="1283" max="1283" width="4.5546875" style="403" customWidth="1"/>
    <col min="1284" max="1284" width="4.33203125" style="403" customWidth="1"/>
    <col min="1285" max="1285" width="4.44140625" style="403" customWidth="1"/>
    <col min="1286" max="1286" width="4" style="403" customWidth="1"/>
    <col min="1287" max="1288" width="4.109375" style="403" customWidth="1"/>
    <col min="1289" max="1289" width="4" style="403" customWidth="1"/>
    <col min="1290" max="1290" width="4.33203125" style="403" customWidth="1"/>
    <col min="1291" max="1291" width="4.109375" style="403" customWidth="1"/>
    <col min="1292" max="1292" width="4.33203125" style="403" customWidth="1"/>
    <col min="1293" max="1293" width="4" style="403" customWidth="1"/>
    <col min="1294" max="1298" width="4.33203125" style="403" customWidth="1"/>
    <col min="1299" max="1299" width="4.44140625" style="403" customWidth="1"/>
    <col min="1300" max="1300" width="4.33203125" style="403" customWidth="1"/>
    <col min="1301" max="1301" width="4.44140625" style="403" customWidth="1"/>
    <col min="1302" max="1302" width="4.33203125" style="403" customWidth="1"/>
    <col min="1303" max="1303" width="4.109375" style="403" customWidth="1"/>
    <col min="1304" max="1304" width="4.6640625" style="403" customWidth="1"/>
    <col min="1305" max="1305" width="5.33203125" style="403" customWidth="1"/>
    <col min="1306" max="1306" width="4.109375" style="403" customWidth="1"/>
    <col min="1307" max="1307" width="4.6640625" style="403" customWidth="1"/>
    <col min="1308" max="1308" width="4.5546875" style="403" customWidth="1"/>
    <col min="1309" max="1309" width="5.109375" style="403" customWidth="1"/>
    <col min="1310" max="1310" width="4.109375" style="403" customWidth="1"/>
    <col min="1311" max="1311" width="4.44140625" style="403" customWidth="1"/>
    <col min="1312" max="1313" width="4.33203125" style="403" customWidth="1"/>
    <col min="1314" max="1315" width="4.109375" style="403" customWidth="1"/>
    <col min="1316" max="1316" width="5.6640625" style="403" customWidth="1"/>
    <col min="1317" max="1317" width="5" style="403" customWidth="1"/>
    <col min="1318" max="1318" width="6.5546875" style="403" customWidth="1"/>
    <col min="1319" max="1536" width="8.88671875" style="403"/>
    <col min="1537" max="1537" width="3.44140625" style="403" customWidth="1"/>
    <col min="1538" max="1538" width="40.6640625" style="403" customWidth="1"/>
    <col min="1539" max="1539" width="4.5546875" style="403" customWidth="1"/>
    <col min="1540" max="1540" width="4.33203125" style="403" customWidth="1"/>
    <col min="1541" max="1541" width="4.44140625" style="403" customWidth="1"/>
    <col min="1542" max="1542" width="4" style="403" customWidth="1"/>
    <col min="1543" max="1544" width="4.109375" style="403" customWidth="1"/>
    <col min="1545" max="1545" width="4" style="403" customWidth="1"/>
    <col min="1546" max="1546" width="4.33203125" style="403" customWidth="1"/>
    <col min="1547" max="1547" width="4.109375" style="403" customWidth="1"/>
    <col min="1548" max="1548" width="4.33203125" style="403" customWidth="1"/>
    <col min="1549" max="1549" width="4" style="403" customWidth="1"/>
    <col min="1550" max="1554" width="4.33203125" style="403" customWidth="1"/>
    <col min="1555" max="1555" width="4.44140625" style="403" customWidth="1"/>
    <col min="1556" max="1556" width="4.33203125" style="403" customWidth="1"/>
    <col min="1557" max="1557" width="4.44140625" style="403" customWidth="1"/>
    <col min="1558" max="1558" width="4.33203125" style="403" customWidth="1"/>
    <col min="1559" max="1559" width="4.109375" style="403" customWidth="1"/>
    <col min="1560" max="1560" width="4.6640625" style="403" customWidth="1"/>
    <col min="1561" max="1561" width="5.33203125" style="403" customWidth="1"/>
    <col min="1562" max="1562" width="4.109375" style="403" customWidth="1"/>
    <col min="1563" max="1563" width="4.6640625" style="403" customWidth="1"/>
    <col min="1564" max="1564" width="4.5546875" style="403" customWidth="1"/>
    <col min="1565" max="1565" width="5.109375" style="403" customWidth="1"/>
    <col min="1566" max="1566" width="4.109375" style="403" customWidth="1"/>
    <col min="1567" max="1567" width="4.44140625" style="403" customWidth="1"/>
    <col min="1568" max="1569" width="4.33203125" style="403" customWidth="1"/>
    <col min="1570" max="1571" width="4.109375" style="403" customWidth="1"/>
    <col min="1572" max="1572" width="5.6640625" style="403" customWidth="1"/>
    <col min="1573" max="1573" width="5" style="403" customWidth="1"/>
    <col min="1574" max="1574" width="6.5546875" style="403" customWidth="1"/>
    <col min="1575" max="1792" width="8.88671875" style="403"/>
    <col min="1793" max="1793" width="3.44140625" style="403" customWidth="1"/>
    <col min="1794" max="1794" width="40.6640625" style="403" customWidth="1"/>
    <col min="1795" max="1795" width="4.5546875" style="403" customWidth="1"/>
    <col min="1796" max="1796" width="4.33203125" style="403" customWidth="1"/>
    <col min="1797" max="1797" width="4.44140625" style="403" customWidth="1"/>
    <col min="1798" max="1798" width="4" style="403" customWidth="1"/>
    <col min="1799" max="1800" width="4.109375" style="403" customWidth="1"/>
    <col min="1801" max="1801" width="4" style="403" customWidth="1"/>
    <col min="1802" max="1802" width="4.33203125" style="403" customWidth="1"/>
    <col min="1803" max="1803" width="4.109375" style="403" customWidth="1"/>
    <col min="1804" max="1804" width="4.33203125" style="403" customWidth="1"/>
    <col min="1805" max="1805" width="4" style="403" customWidth="1"/>
    <col min="1806" max="1810" width="4.33203125" style="403" customWidth="1"/>
    <col min="1811" max="1811" width="4.44140625" style="403" customWidth="1"/>
    <col min="1812" max="1812" width="4.33203125" style="403" customWidth="1"/>
    <col min="1813" max="1813" width="4.44140625" style="403" customWidth="1"/>
    <col min="1814" max="1814" width="4.33203125" style="403" customWidth="1"/>
    <col min="1815" max="1815" width="4.109375" style="403" customWidth="1"/>
    <col min="1816" max="1816" width="4.6640625" style="403" customWidth="1"/>
    <col min="1817" max="1817" width="5.33203125" style="403" customWidth="1"/>
    <col min="1818" max="1818" width="4.109375" style="403" customWidth="1"/>
    <col min="1819" max="1819" width="4.6640625" style="403" customWidth="1"/>
    <col min="1820" max="1820" width="4.5546875" style="403" customWidth="1"/>
    <col min="1821" max="1821" width="5.109375" style="403" customWidth="1"/>
    <col min="1822" max="1822" width="4.109375" style="403" customWidth="1"/>
    <col min="1823" max="1823" width="4.44140625" style="403" customWidth="1"/>
    <col min="1824" max="1825" width="4.33203125" style="403" customWidth="1"/>
    <col min="1826" max="1827" width="4.109375" style="403" customWidth="1"/>
    <col min="1828" max="1828" width="5.6640625" style="403" customWidth="1"/>
    <col min="1829" max="1829" width="5" style="403" customWidth="1"/>
    <col min="1830" max="1830" width="6.5546875" style="403" customWidth="1"/>
    <col min="1831" max="2048" width="8.88671875" style="403"/>
    <col min="2049" max="2049" width="3.44140625" style="403" customWidth="1"/>
    <col min="2050" max="2050" width="40.6640625" style="403" customWidth="1"/>
    <col min="2051" max="2051" width="4.5546875" style="403" customWidth="1"/>
    <col min="2052" max="2052" width="4.33203125" style="403" customWidth="1"/>
    <col min="2053" max="2053" width="4.44140625" style="403" customWidth="1"/>
    <col min="2054" max="2054" width="4" style="403" customWidth="1"/>
    <col min="2055" max="2056" width="4.109375" style="403" customWidth="1"/>
    <col min="2057" max="2057" width="4" style="403" customWidth="1"/>
    <col min="2058" max="2058" width="4.33203125" style="403" customWidth="1"/>
    <col min="2059" max="2059" width="4.109375" style="403" customWidth="1"/>
    <col min="2060" max="2060" width="4.33203125" style="403" customWidth="1"/>
    <col min="2061" max="2061" width="4" style="403" customWidth="1"/>
    <col min="2062" max="2066" width="4.33203125" style="403" customWidth="1"/>
    <col min="2067" max="2067" width="4.44140625" style="403" customWidth="1"/>
    <col min="2068" max="2068" width="4.33203125" style="403" customWidth="1"/>
    <col min="2069" max="2069" width="4.44140625" style="403" customWidth="1"/>
    <col min="2070" max="2070" width="4.33203125" style="403" customWidth="1"/>
    <col min="2071" max="2071" width="4.109375" style="403" customWidth="1"/>
    <col min="2072" max="2072" width="4.6640625" style="403" customWidth="1"/>
    <col min="2073" max="2073" width="5.33203125" style="403" customWidth="1"/>
    <col min="2074" max="2074" width="4.109375" style="403" customWidth="1"/>
    <col min="2075" max="2075" width="4.6640625" style="403" customWidth="1"/>
    <col min="2076" max="2076" width="4.5546875" style="403" customWidth="1"/>
    <col min="2077" max="2077" width="5.109375" style="403" customWidth="1"/>
    <col min="2078" max="2078" width="4.109375" style="403" customWidth="1"/>
    <col min="2079" max="2079" width="4.44140625" style="403" customWidth="1"/>
    <col min="2080" max="2081" width="4.33203125" style="403" customWidth="1"/>
    <col min="2082" max="2083" width="4.109375" style="403" customWidth="1"/>
    <col min="2084" max="2084" width="5.6640625" style="403" customWidth="1"/>
    <col min="2085" max="2085" width="5" style="403" customWidth="1"/>
    <col min="2086" max="2086" width="6.5546875" style="403" customWidth="1"/>
    <col min="2087" max="2304" width="8.88671875" style="403"/>
    <col min="2305" max="2305" width="3.44140625" style="403" customWidth="1"/>
    <col min="2306" max="2306" width="40.6640625" style="403" customWidth="1"/>
    <col min="2307" max="2307" width="4.5546875" style="403" customWidth="1"/>
    <col min="2308" max="2308" width="4.33203125" style="403" customWidth="1"/>
    <col min="2309" max="2309" width="4.44140625" style="403" customWidth="1"/>
    <col min="2310" max="2310" width="4" style="403" customWidth="1"/>
    <col min="2311" max="2312" width="4.109375" style="403" customWidth="1"/>
    <col min="2313" max="2313" width="4" style="403" customWidth="1"/>
    <col min="2314" max="2314" width="4.33203125" style="403" customWidth="1"/>
    <col min="2315" max="2315" width="4.109375" style="403" customWidth="1"/>
    <col min="2316" max="2316" width="4.33203125" style="403" customWidth="1"/>
    <col min="2317" max="2317" width="4" style="403" customWidth="1"/>
    <col min="2318" max="2322" width="4.33203125" style="403" customWidth="1"/>
    <col min="2323" max="2323" width="4.44140625" style="403" customWidth="1"/>
    <col min="2324" max="2324" width="4.33203125" style="403" customWidth="1"/>
    <col min="2325" max="2325" width="4.44140625" style="403" customWidth="1"/>
    <col min="2326" max="2326" width="4.33203125" style="403" customWidth="1"/>
    <col min="2327" max="2327" width="4.109375" style="403" customWidth="1"/>
    <col min="2328" max="2328" width="4.6640625" style="403" customWidth="1"/>
    <col min="2329" max="2329" width="5.33203125" style="403" customWidth="1"/>
    <col min="2330" max="2330" width="4.109375" style="403" customWidth="1"/>
    <col min="2331" max="2331" width="4.6640625" style="403" customWidth="1"/>
    <col min="2332" max="2332" width="4.5546875" style="403" customWidth="1"/>
    <col min="2333" max="2333" width="5.109375" style="403" customWidth="1"/>
    <col min="2334" max="2334" width="4.109375" style="403" customWidth="1"/>
    <col min="2335" max="2335" width="4.44140625" style="403" customWidth="1"/>
    <col min="2336" max="2337" width="4.33203125" style="403" customWidth="1"/>
    <col min="2338" max="2339" width="4.109375" style="403" customWidth="1"/>
    <col min="2340" max="2340" width="5.6640625" style="403" customWidth="1"/>
    <col min="2341" max="2341" width="5" style="403" customWidth="1"/>
    <col min="2342" max="2342" width="6.5546875" style="403" customWidth="1"/>
    <col min="2343" max="2560" width="8.88671875" style="403"/>
    <col min="2561" max="2561" width="3.44140625" style="403" customWidth="1"/>
    <col min="2562" max="2562" width="40.6640625" style="403" customWidth="1"/>
    <col min="2563" max="2563" width="4.5546875" style="403" customWidth="1"/>
    <col min="2564" max="2564" width="4.33203125" style="403" customWidth="1"/>
    <col min="2565" max="2565" width="4.44140625" style="403" customWidth="1"/>
    <col min="2566" max="2566" width="4" style="403" customWidth="1"/>
    <col min="2567" max="2568" width="4.109375" style="403" customWidth="1"/>
    <col min="2569" max="2569" width="4" style="403" customWidth="1"/>
    <col min="2570" max="2570" width="4.33203125" style="403" customWidth="1"/>
    <col min="2571" max="2571" width="4.109375" style="403" customWidth="1"/>
    <col min="2572" max="2572" width="4.33203125" style="403" customWidth="1"/>
    <col min="2573" max="2573" width="4" style="403" customWidth="1"/>
    <col min="2574" max="2578" width="4.33203125" style="403" customWidth="1"/>
    <col min="2579" max="2579" width="4.44140625" style="403" customWidth="1"/>
    <col min="2580" max="2580" width="4.33203125" style="403" customWidth="1"/>
    <col min="2581" max="2581" width="4.44140625" style="403" customWidth="1"/>
    <col min="2582" max="2582" width="4.33203125" style="403" customWidth="1"/>
    <col min="2583" max="2583" width="4.109375" style="403" customWidth="1"/>
    <col min="2584" max="2584" width="4.6640625" style="403" customWidth="1"/>
    <col min="2585" max="2585" width="5.33203125" style="403" customWidth="1"/>
    <col min="2586" max="2586" width="4.109375" style="403" customWidth="1"/>
    <col min="2587" max="2587" width="4.6640625" style="403" customWidth="1"/>
    <col min="2588" max="2588" width="4.5546875" style="403" customWidth="1"/>
    <col min="2589" max="2589" width="5.109375" style="403" customWidth="1"/>
    <col min="2590" max="2590" width="4.109375" style="403" customWidth="1"/>
    <col min="2591" max="2591" width="4.44140625" style="403" customWidth="1"/>
    <col min="2592" max="2593" width="4.33203125" style="403" customWidth="1"/>
    <col min="2594" max="2595" width="4.109375" style="403" customWidth="1"/>
    <col min="2596" max="2596" width="5.6640625" style="403" customWidth="1"/>
    <col min="2597" max="2597" width="5" style="403" customWidth="1"/>
    <col min="2598" max="2598" width="6.5546875" style="403" customWidth="1"/>
    <col min="2599" max="2816" width="8.88671875" style="403"/>
    <col min="2817" max="2817" width="3.44140625" style="403" customWidth="1"/>
    <col min="2818" max="2818" width="40.6640625" style="403" customWidth="1"/>
    <col min="2819" max="2819" width="4.5546875" style="403" customWidth="1"/>
    <col min="2820" max="2820" width="4.33203125" style="403" customWidth="1"/>
    <col min="2821" max="2821" width="4.44140625" style="403" customWidth="1"/>
    <col min="2822" max="2822" width="4" style="403" customWidth="1"/>
    <col min="2823" max="2824" width="4.109375" style="403" customWidth="1"/>
    <col min="2825" max="2825" width="4" style="403" customWidth="1"/>
    <col min="2826" max="2826" width="4.33203125" style="403" customWidth="1"/>
    <col min="2827" max="2827" width="4.109375" style="403" customWidth="1"/>
    <col min="2828" max="2828" width="4.33203125" style="403" customWidth="1"/>
    <col min="2829" max="2829" width="4" style="403" customWidth="1"/>
    <col min="2830" max="2834" width="4.33203125" style="403" customWidth="1"/>
    <col min="2835" max="2835" width="4.44140625" style="403" customWidth="1"/>
    <col min="2836" max="2836" width="4.33203125" style="403" customWidth="1"/>
    <col min="2837" max="2837" width="4.44140625" style="403" customWidth="1"/>
    <col min="2838" max="2838" width="4.33203125" style="403" customWidth="1"/>
    <col min="2839" max="2839" width="4.109375" style="403" customWidth="1"/>
    <col min="2840" max="2840" width="4.6640625" style="403" customWidth="1"/>
    <col min="2841" max="2841" width="5.33203125" style="403" customWidth="1"/>
    <col min="2842" max="2842" width="4.109375" style="403" customWidth="1"/>
    <col min="2843" max="2843" width="4.6640625" style="403" customWidth="1"/>
    <col min="2844" max="2844" width="4.5546875" style="403" customWidth="1"/>
    <col min="2845" max="2845" width="5.109375" style="403" customWidth="1"/>
    <col min="2846" max="2846" width="4.109375" style="403" customWidth="1"/>
    <col min="2847" max="2847" width="4.44140625" style="403" customWidth="1"/>
    <col min="2848" max="2849" width="4.33203125" style="403" customWidth="1"/>
    <col min="2850" max="2851" width="4.109375" style="403" customWidth="1"/>
    <col min="2852" max="2852" width="5.6640625" style="403" customWidth="1"/>
    <col min="2853" max="2853" width="5" style="403" customWidth="1"/>
    <col min="2854" max="2854" width="6.5546875" style="403" customWidth="1"/>
    <col min="2855" max="3072" width="8.88671875" style="403"/>
    <col min="3073" max="3073" width="3.44140625" style="403" customWidth="1"/>
    <col min="3074" max="3074" width="40.6640625" style="403" customWidth="1"/>
    <col min="3075" max="3075" width="4.5546875" style="403" customWidth="1"/>
    <col min="3076" max="3076" width="4.33203125" style="403" customWidth="1"/>
    <col min="3077" max="3077" width="4.44140625" style="403" customWidth="1"/>
    <col min="3078" max="3078" width="4" style="403" customWidth="1"/>
    <col min="3079" max="3080" width="4.109375" style="403" customWidth="1"/>
    <col min="3081" max="3081" width="4" style="403" customWidth="1"/>
    <col min="3082" max="3082" width="4.33203125" style="403" customWidth="1"/>
    <col min="3083" max="3083" width="4.109375" style="403" customWidth="1"/>
    <col min="3084" max="3084" width="4.33203125" style="403" customWidth="1"/>
    <col min="3085" max="3085" width="4" style="403" customWidth="1"/>
    <col min="3086" max="3090" width="4.33203125" style="403" customWidth="1"/>
    <col min="3091" max="3091" width="4.44140625" style="403" customWidth="1"/>
    <col min="3092" max="3092" width="4.33203125" style="403" customWidth="1"/>
    <col min="3093" max="3093" width="4.44140625" style="403" customWidth="1"/>
    <col min="3094" max="3094" width="4.33203125" style="403" customWidth="1"/>
    <col min="3095" max="3095" width="4.109375" style="403" customWidth="1"/>
    <col min="3096" max="3096" width="4.6640625" style="403" customWidth="1"/>
    <col min="3097" max="3097" width="5.33203125" style="403" customWidth="1"/>
    <col min="3098" max="3098" width="4.109375" style="403" customWidth="1"/>
    <col min="3099" max="3099" width="4.6640625" style="403" customWidth="1"/>
    <col min="3100" max="3100" width="4.5546875" style="403" customWidth="1"/>
    <col min="3101" max="3101" width="5.109375" style="403" customWidth="1"/>
    <col min="3102" max="3102" width="4.109375" style="403" customWidth="1"/>
    <col min="3103" max="3103" width="4.44140625" style="403" customWidth="1"/>
    <col min="3104" max="3105" width="4.33203125" style="403" customWidth="1"/>
    <col min="3106" max="3107" width="4.109375" style="403" customWidth="1"/>
    <col min="3108" max="3108" width="5.6640625" style="403" customWidth="1"/>
    <col min="3109" max="3109" width="5" style="403" customWidth="1"/>
    <col min="3110" max="3110" width="6.5546875" style="403" customWidth="1"/>
    <col min="3111" max="3328" width="8.88671875" style="403"/>
    <col min="3329" max="3329" width="3.44140625" style="403" customWidth="1"/>
    <col min="3330" max="3330" width="40.6640625" style="403" customWidth="1"/>
    <col min="3331" max="3331" width="4.5546875" style="403" customWidth="1"/>
    <col min="3332" max="3332" width="4.33203125" style="403" customWidth="1"/>
    <col min="3333" max="3333" width="4.44140625" style="403" customWidth="1"/>
    <col min="3334" max="3334" width="4" style="403" customWidth="1"/>
    <col min="3335" max="3336" width="4.109375" style="403" customWidth="1"/>
    <col min="3337" max="3337" width="4" style="403" customWidth="1"/>
    <col min="3338" max="3338" width="4.33203125" style="403" customWidth="1"/>
    <col min="3339" max="3339" width="4.109375" style="403" customWidth="1"/>
    <col min="3340" max="3340" width="4.33203125" style="403" customWidth="1"/>
    <col min="3341" max="3341" width="4" style="403" customWidth="1"/>
    <col min="3342" max="3346" width="4.33203125" style="403" customWidth="1"/>
    <col min="3347" max="3347" width="4.44140625" style="403" customWidth="1"/>
    <col min="3348" max="3348" width="4.33203125" style="403" customWidth="1"/>
    <col min="3349" max="3349" width="4.44140625" style="403" customWidth="1"/>
    <col min="3350" max="3350" width="4.33203125" style="403" customWidth="1"/>
    <col min="3351" max="3351" width="4.109375" style="403" customWidth="1"/>
    <col min="3352" max="3352" width="4.6640625" style="403" customWidth="1"/>
    <col min="3353" max="3353" width="5.33203125" style="403" customWidth="1"/>
    <col min="3354" max="3354" width="4.109375" style="403" customWidth="1"/>
    <col min="3355" max="3355" width="4.6640625" style="403" customWidth="1"/>
    <col min="3356" max="3356" width="4.5546875" style="403" customWidth="1"/>
    <col min="3357" max="3357" width="5.109375" style="403" customWidth="1"/>
    <col min="3358" max="3358" width="4.109375" style="403" customWidth="1"/>
    <col min="3359" max="3359" width="4.44140625" style="403" customWidth="1"/>
    <col min="3360" max="3361" width="4.33203125" style="403" customWidth="1"/>
    <col min="3362" max="3363" width="4.109375" style="403" customWidth="1"/>
    <col min="3364" max="3364" width="5.6640625" style="403" customWidth="1"/>
    <col min="3365" max="3365" width="5" style="403" customWidth="1"/>
    <col min="3366" max="3366" width="6.5546875" style="403" customWidth="1"/>
    <col min="3367" max="3584" width="8.88671875" style="403"/>
    <col min="3585" max="3585" width="3.44140625" style="403" customWidth="1"/>
    <col min="3586" max="3586" width="40.6640625" style="403" customWidth="1"/>
    <col min="3587" max="3587" width="4.5546875" style="403" customWidth="1"/>
    <col min="3588" max="3588" width="4.33203125" style="403" customWidth="1"/>
    <col min="3589" max="3589" width="4.44140625" style="403" customWidth="1"/>
    <col min="3590" max="3590" width="4" style="403" customWidth="1"/>
    <col min="3591" max="3592" width="4.109375" style="403" customWidth="1"/>
    <col min="3593" max="3593" width="4" style="403" customWidth="1"/>
    <col min="3594" max="3594" width="4.33203125" style="403" customWidth="1"/>
    <col min="3595" max="3595" width="4.109375" style="403" customWidth="1"/>
    <col min="3596" max="3596" width="4.33203125" style="403" customWidth="1"/>
    <col min="3597" max="3597" width="4" style="403" customWidth="1"/>
    <col min="3598" max="3602" width="4.33203125" style="403" customWidth="1"/>
    <col min="3603" max="3603" width="4.44140625" style="403" customWidth="1"/>
    <col min="3604" max="3604" width="4.33203125" style="403" customWidth="1"/>
    <col min="3605" max="3605" width="4.44140625" style="403" customWidth="1"/>
    <col min="3606" max="3606" width="4.33203125" style="403" customWidth="1"/>
    <col min="3607" max="3607" width="4.109375" style="403" customWidth="1"/>
    <col min="3608" max="3608" width="4.6640625" style="403" customWidth="1"/>
    <col min="3609" max="3609" width="5.33203125" style="403" customWidth="1"/>
    <col min="3610" max="3610" width="4.109375" style="403" customWidth="1"/>
    <col min="3611" max="3611" width="4.6640625" style="403" customWidth="1"/>
    <col min="3612" max="3612" width="4.5546875" style="403" customWidth="1"/>
    <col min="3613" max="3613" width="5.109375" style="403" customWidth="1"/>
    <col min="3614" max="3614" width="4.109375" style="403" customWidth="1"/>
    <col min="3615" max="3615" width="4.44140625" style="403" customWidth="1"/>
    <col min="3616" max="3617" width="4.33203125" style="403" customWidth="1"/>
    <col min="3618" max="3619" width="4.109375" style="403" customWidth="1"/>
    <col min="3620" max="3620" width="5.6640625" style="403" customWidth="1"/>
    <col min="3621" max="3621" width="5" style="403" customWidth="1"/>
    <col min="3622" max="3622" width="6.5546875" style="403" customWidth="1"/>
    <col min="3623" max="3840" width="8.88671875" style="403"/>
    <col min="3841" max="3841" width="3.44140625" style="403" customWidth="1"/>
    <col min="3842" max="3842" width="40.6640625" style="403" customWidth="1"/>
    <col min="3843" max="3843" width="4.5546875" style="403" customWidth="1"/>
    <col min="3844" max="3844" width="4.33203125" style="403" customWidth="1"/>
    <col min="3845" max="3845" width="4.44140625" style="403" customWidth="1"/>
    <col min="3846" max="3846" width="4" style="403" customWidth="1"/>
    <col min="3847" max="3848" width="4.109375" style="403" customWidth="1"/>
    <col min="3849" max="3849" width="4" style="403" customWidth="1"/>
    <col min="3850" max="3850" width="4.33203125" style="403" customWidth="1"/>
    <col min="3851" max="3851" width="4.109375" style="403" customWidth="1"/>
    <col min="3852" max="3852" width="4.33203125" style="403" customWidth="1"/>
    <col min="3853" max="3853" width="4" style="403" customWidth="1"/>
    <col min="3854" max="3858" width="4.33203125" style="403" customWidth="1"/>
    <col min="3859" max="3859" width="4.44140625" style="403" customWidth="1"/>
    <col min="3860" max="3860" width="4.33203125" style="403" customWidth="1"/>
    <col min="3861" max="3861" width="4.44140625" style="403" customWidth="1"/>
    <col min="3862" max="3862" width="4.33203125" style="403" customWidth="1"/>
    <col min="3863" max="3863" width="4.109375" style="403" customWidth="1"/>
    <col min="3864" max="3864" width="4.6640625" style="403" customWidth="1"/>
    <col min="3865" max="3865" width="5.33203125" style="403" customWidth="1"/>
    <col min="3866" max="3866" width="4.109375" style="403" customWidth="1"/>
    <col min="3867" max="3867" width="4.6640625" style="403" customWidth="1"/>
    <col min="3868" max="3868" width="4.5546875" style="403" customWidth="1"/>
    <col min="3869" max="3869" width="5.109375" style="403" customWidth="1"/>
    <col min="3870" max="3870" width="4.109375" style="403" customWidth="1"/>
    <col min="3871" max="3871" width="4.44140625" style="403" customWidth="1"/>
    <col min="3872" max="3873" width="4.33203125" style="403" customWidth="1"/>
    <col min="3874" max="3875" width="4.109375" style="403" customWidth="1"/>
    <col min="3876" max="3876" width="5.6640625" style="403" customWidth="1"/>
    <col min="3877" max="3877" width="5" style="403" customWidth="1"/>
    <col min="3878" max="3878" width="6.5546875" style="403" customWidth="1"/>
    <col min="3879" max="4096" width="8.88671875" style="403"/>
    <col min="4097" max="4097" width="3.44140625" style="403" customWidth="1"/>
    <col min="4098" max="4098" width="40.6640625" style="403" customWidth="1"/>
    <col min="4099" max="4099" width="4.5546875" style="403" customWidth="1"/>
    <col min="4100" max="4100" width="4.33203125" style="403" customWidth="1"/>
    <col min="4101" max="4101" width="4.44140625" style="403" customWidth="1"/>
    <col min="4102" max="4102" width="4" style="403" customWidth="1"/>
    <col min="4103" max="4104" width="4.109375" style="403" customWidth="1"/>
    <col min="4105" max="4105" width="4" style="403" customWidth="1"/>
    <col min="4106" max="4106" width="4.33203125" style="403" customWidth="1"/>
    <col min="4107" max="4107" width="4.109375" style="403" customWidth="1"/>
    <col min="4108" max="4108" width="4.33203125" style="403" customWidth="1"/>
    <col min="4109" max="4109" width="4" style="403" customWidth="1"/>
    <col min="4110" max="4114" width="4.33203125" style="403" customWidth="1"/>
    <col min="4115" max="4115" width="4.44140625" style="403" customWidth="1"/>
    <col min="4116" max="4116" width="4.33203125" style="403" customWidth="1"/>
    <col min="4117" max="4117" width="4.44140625" style="403" customWidth="1"/>
    <col min="4118" max="4118" width="4.33203125" style="403" customWidth="1"/>
    <col min="4119" max="4119" width="4.109375" style="403" customWidth="1"/>
    <col min="4120" max="4120" width="4.6640625" style="403" customWidth="1"/>
    <col min="4121" max="4121" width="5.33203125" style="403" customWidth="1"/>
    <col min="4122" max="4122" width="4.109375" style="403" customWidth="1"/>
    <col min="4123" max="4123" width="4.6640625" style="403" customWidth="1"/>
    <col min="4124" max="4124" width="4.5546875" style="403" customWidth="1"/>
    <col min="4125" max="4125" width="5.109375" style="403" customWidth="1"/>
    <col min="4126" max="4126" width="4.109375" style="403" customWidth="1"/>
    <col min="4127" max="4127" width="4.44140625" style="403" customWidth="1"/>
    <col min="4128" max="4129" width="4.33203125" style="403" customWidth="1"/>
    <col min="4130" max="4131" width="4.109375" style="403" customWidth="1"/>
    <col min="4132" max="4132" width="5.6640625" style="403" customWidth="1"/>
    <col min="4133" max="4133" width="5" style="403" customWidth="1"/>
    <col min="4134" max="4134" width="6.5546875" style="403" customWidth="1"/>
    <col min="4135" max="4352" width="8.88671875" style="403"/>
    <col min="4353" max="4353" width="3.44140625" style="403" customWidth="1"/>
    <col min="4354" max="4354" width="40.6640625" style="403" customWidth="1"/>
    <col min="4355" max="4355" width="4.5546875" style="403" customWidth="1"/>
    <col min="4356" max="4356" width="4.33203125" style="403" customWidth="1"/>
    <col min="4357" max="4357" width="4.44140625" style="403" customWidth="1"/>
    <col min="4358" max="4358" width="4" style="403" customWidth="1"/>
    <col min="4359" max="4360" width="4.109375" style="403" customWidth="1"/>
    <col min="4361" max="4361" width="4" style="403" customWidth="1"/>
    <col min="4362" max="4362" width="4.33203125" style="403" customWidth="1"/>
    <col min="4363" max="4363" width="4.109375" style="403" customWidth="1"/>
    <col min="4364" max="4364" width="4.33203125" style="403" customWidth="1"/>
    <col min="4365" max="4365" width="4" style="403" customWidth="1"/>
    <col min="4366" max="4370" width="4.33203125" style="403" customWidth="1"/>
    <col min="4371" max="4371" width="4.44140625" style="403" customWidth="1"/>
    <col min="4372" max="4372" width="4.33203125" style="403" customWidth="1"/>
    <col min="4373" max="4373" width="4.44140625" style="403" customWidth="1"/>
    <col min="4374" max="4374" width="4.33203125" style="403" customWidth="1"/>
    <col min="4375" max="4375" width="4.109375" style="403" customWidth="1"/>
    <col min="4376" max="4376" width="4.6640625" style="403" customWidth="1"/>
    <col min="4377" max="4377" width="5.33203125" style="403" customWidth="1"/>
    <col min="4378" max="4378" width="4.109375" style="403" customWidth="1"/>
    <col min="4379" max="4379" width="4.6640625" style="403" customWidth="1"/>
    <col min="4380" max="4380" width="4.5546875" style="403" customWidth="1"/>
    <col min="4381" max="4381" width="5.109375" style="403" customWidth="1"/>
    <col min="4382" max="4382" width="4.109375" style="403" customWidth="1"/>
    <col min="4383" max="4383" width="4.44140625" style="403" customWidth="1"/>
    <col min="4384" max="4385" width="4.33203125" style="403" customWidth="1"/>
    <col min="4386" max="4387" width="4.109375" style="403" customWidth="1"/>
    <col min="4388" max="4388" width="5.6640625" style="403" customWidth="1"/>
    <col min="4389" max="4389" width="5" style="403" customWidth="1"/>
    <col min="4390" max="4390" width="6.5546875" style="403" customWidth="1"/>
    <col min="4391" max="4608" width="8.88671875" style="403"/>
    <col min="4609" max="4609" width="3.44140625" style="403" customWidth="1"/>
    <col min="4610" max="4610" width="40.6640625" style="403" customWidth="1"/>
    <col min="4611" max="4611" width="4.5546875" style="403" customWidth="1"/>
    <col min="4612" max="4612" width="4.33203125" style="403" customWidth="1"/>
    <col min="4613" max="4613" width="4.44140625" style="403" customWidth="1"/>
    <col min="4614" max="4614" width="4" style="403" customWidth="1"/>
    <col min="4615" max="4616" width="4.109375" style="403" customWidth="1"/>
    <col min="4617" max="4617" width="4" style="403" customWidth="1"/>
    <col min="4618" max="4618" width="4.33203125" style="403" customWidth="1"/>
    <col min="4619" max="4619" width="4.109375" style="403" customWidth="1"/>
    <col min="4620" max="4620" width="4.33203125" style="403" customWidth="1"/>
    <col min="4621" max="4621" width="4" style="403" customWidth="1"/>
    <col min="4622" max="4626" width="4.33203125" style="403" customWidth="1"/>
    <col min="4627" max="4627" width="4.44140625" style="403" customWidth="1"/>
    <col min="4628" max="4628" width="4.33203125" style="403" customWidth="1"/>
    <col min="4629" max="4629" width="4.44140625" style="403" customWidth="1"/>
    <col min="4630" max="4630" width="4.33203125" style="403" customWidth="1"/>
    <col min="4631" max="4631" width="4.109375" style="403" customWidth="1"/>
    <col min="4632" max="4632" width="4.6640625" style="403" customWidth="1"/>
    <col min="4633" max="4633" width="5.33203125" style="403" customWidth="1"/>
    <col min="4634" max="4634" width="4.109375" style="403" customWidth="1"/>
    <col min="4635" max="4635" width="4.6640625" style="403" customWidth="1"/>
    <col min="4636" max="4636" width="4.5546875" style="403" customWidth="1"/>
    <col min="4637" max="4637" width="5.109375" style="403" customWidth="1"/>
    <col min="4638" max="4638" width="4.109375" style="403" customWidth="1"/>
    <col min="4639" max="4639" width="4.44140625" style="403" customWidth="1"/>
    <col min="4640" max="4641" width="4.33203125" style="403" customWidth="1"/>
    <col min="4642" max="4643" width="4.109375" style="403" customWidth="1"/>
    <col min="4644" max="4644" width="5.6640625" style="403" customWidth="1"/>
    <col min="4645" max="4645" width="5" style="403" customWidth="1"/>
    <col min="4646" max="4646" width="6.5546875" style="403" customWidth="1"/>
    <col min="4647" max="4864" width="8.88671875" style="403"/>
    <col min="4865" max="4865" width="3.44140625" style="403" customWidth="1"/>
    <col min="4866" max="4866" width="40.6640625" style="403" customWidth="1"/>
    <col min="4867" max="4867" width="4.5546875" style="403" customWidth="1"/>
    <col min="4868" max="4868" width="4.33203125" style="403" customWidth="1"/>
    <col min="4869" max="4869" width="4.44140625" style="403" customWidth="1"/>
    <col min="4870" max="4870" width="4" style="403" customWidth="1"/>
    <col min="4871" max="4872" width="4.109375" style="403" customWidth="1"/>
    <col min="4873" max="4873" width="4" style="403" customWidth="1"/>
    <col min="4874" max="4874" width="4.33203125" style="403" customWidth="1"/>
    <col min="4875" max="4875" width="4.109375" style="403" customWidth="1"/>
    <col min="4876" max="4876" width="4.33203125" style="403" customWidth="1"/>
    <col min="4877" max="4877" width="4" style="403" customWidth="1"/>
    <col min="4878" max="4882" width="4.33203125" style="403" customWidth="1"/>
    <col min="4883" max="4883" width="4.44140625" style="403" customWidth="1"/>
    <col min="4884" max="4884" width="4.33203125" style="403" customWidth="1"/>
    <col min="4885" max="4885" width="4.44140625" style="403" customWidth="1"/>
    <col min="4886" max="4886" width="4.33203125" style="403" customWidth="1"/>
    <col min="4887" max="4887" width="4.109375" style="403" customWidth="1"/>
    <col min="4888" max="4888" width="4.6640625" style="403" customWidth="1"/>
    <col min="4889" max="4889" width="5.33203125" style="403" customWidth="1"/>
    <col min="4890" max="4890" width="4.109375" style="403" customWidth="1"/>
    <col min="4891" max="4891" width="4.6640625" style="403" customWidth="1"/>
    <col min="4892" max="4892" width="4.5546875" style="403" customWidth="1"/>
    <col min="4893" max="4893" width="5.109375" style="403" customWidth="1"/>
    <col min="4894" max="4894" width="4.109375" style="403" customWidth="1"/>
    <col min="4895" max="4895" width="4.44140625" style="403" customWidth="1"/>
    <col min="4896" max="4897" width="4.33203125" style="403" customWidth="1"/>
    <col min="4898" max="4899" width="4.109375" style="403" customWidth="1"/>
    <col min="4900" max="4900" width="5.6640625" style="403" customWidth="1"/>
    <col min="4901" max="4901" width="5" style="403" customWidth="1"/>
    <col min="4902" max="4902" width="6.5546875" style="403" customWidth="1"/>
    <col min="4903" max="5120" width="8.88671875" style="403"/>
    <col min="5121" max="5121" width="3.44140625" style="403" customWidth="1"/>
    <col min="5122" max="5122" width="40.6640625" style="403" customWidth="1"/>
    <col min="5123" max="5123" width="4.5546875" style="403" customWidth="1"/>
    <col min="5124" max="5124" width="4.33203125" style="403" customWidth="1"/>
    <col min="5125" max="5125" width="4.44140625" style="403" customWidth="1"/>
    <col min="5126" max="5126" width="4" style="403" customWidth="1"/>
    <col min="5127" max="5128" width="4.109375" style="403" customWidth="1"/>
    <col min="5129" max="5129" width="4" style="403" customWidth="1"/>
    <col min="5130" max="5130" width="4.33203125" style="403" customWidth="1"/>
    <col min="5131" max="5131" width="4.109375" style="403" customWidth="1"/>
    <col min="5132" max="5132" width="4.33203125" style="403" customWidth="1"/>
    <col min="5133" max="5133" width="4" style="403" customWidth="1"/>
    <col min="5134" max="5138" width="4.33203125" style="403" customWidth="1"/>
    <col min="5139" max="5139" width="4.44140625" style="403" customWidth="1"/>
    <col min="5140" max="5140" width="4.33203125" style="403" customWidth="1"/>
    <col min="5141" max="5141" width="4.44140625" style="403" customWidth="1"/>
    <col min="5142" max="5142" width="4.33203125" style="403" customWidth="1"/>
    <col min="5143" max="5143" width="4.109375" style="403" customWidth="1"/>
    <col min="5144" max="5144" width="4.6640625" style="403" customWidth="1"/>
    <col min="5145" max="5145" width="5.33203125" style="403" customWidth="1"/>
    <col min="5146" max="5146" width="4.109375" style="403" customWidth="1"/>
    <col min="5147" max="5147" width="4.6640625" style="403" customWidth="1"/>
    <col min="5148" max="5148" width="4.5546875" style="403" customWidth="1"/>
    <col min="5149" max="5149" width="5.109375" style="403" customWidth="1"/>
    <col min="5150" max="5150" width="4.109375" style="403" customWidth="1"/>
    <col min="5151" max="5151" width="4.44140625" style="403" customWidth="1"/>
    <col min="5152" max="5153" width="4.33203125" style="403" customWidth="1"/>
    <col min="5154" max="5155" width="4.109375" style="403" customWidth="1"/>
    <col min="5156" max="5156" width="5.6640625" style="403" customWidth="1"/>
    <col min="5157" max="5157" width="5" style="403" customWidth="1"/>
    <col min="5158" max="5158" width="6.5546875" style="403" customWidth="1"/>
    <col min="5159" max="5376" width="8.88671875" style="403"/>
    <col min="5377" max="5377" width="3.44140625" style="403" customWidth="1"/>
    <col min="5378" max="5378" width="40.6640625" style="403" customWidth="1"/>
    <col min="5379" max="5379" width="4.5546875" style="403" customWidth="1"/>
    <col min="5380" max="5380" width="4.33203125" style="403" customWidth="1"/>
    <col min="5381" max="5381" width="4.44140625" style="403" customWidth="1"/>
    <col min="5382" max="5382" width="4" style="403" customWidth="1"/>
    <col min="5383" max="5384" width="4.109375" style="403" customWidth="1"/>
    <col min="5385" max="5385" width="4" style="403" customWidth="1"/>
    <col min="5386" max="5386" width="4.33203125" style="403" customWidth="1"/>
    <col min="5387" max="5387" width="4.109375" style="403" customWidth="1"/>
    <col min="5388" max="5388" width="4.33203125" style="403" customWidth="1"/>
    <col min="5389" max="5389" width="4" style="403" customWidth="1"/>
    <col min="5390" max="5394" width="4.33203125" style="403" customWidth="1"/>
    <col min="5395" max="5395" width="4.44140625" style="403" customWidth="1"/>
    <col min="5396" max="5396" width="4.33203125" style="403" customWidth="1"/>
    <col min="5397" max="5397" width="4.44140625" style="403" customWidth="1"/>
    <col min="5398" max="5398" width="4.33203125" style="403" customWidth="1"/>
    <col min="5399" max="5399" width="4.109375" style="403" customWidth="1"/>
    <col min="5400" max="5400" width="4.6640625" style="403" customWidth="1"/>
    <col min="5401" max="5401" width="5.33203125" style="403" customWidth="1"/>
    <col min="5402" max="5402" width="4.109375" style="403" customWidth="1"/>
    <col min="5403" max="5403" width="4.6640625" style="403" customWidth="1"/>
    <col min="5404" max="5404" width="4.5546875" style="403" customWidth="1"/>
    <col min="5405" max="5405" width="5.109375" style="403" customWidth="1"/>
    <col min="5406" max="5406" width="4.109375" style="403" customWidth="1"/>
    <col min="5407" max="5407" width="4.44140625" style="403" customWidth="1"/>
    <col min="5408" max="5409" width="4.33203125" style="403" customWidth="1"/>
    <col min="5410" max="5411" width="4.109375" style="403" customWidth="1"/>
    <col min="5412" max="5412" width="5.6640625" style="403" customWidth="1"/>
    <col min="5413" max="5413" width="5" style="403" customWidth="1"/>
    <col min="5414" max="5414" width="6.5546875" style="403" customWidth="1"/>
    <col min="5415" max="5632" width="8.88671875" style="403"/>
    <col min="5633" max="5633" width="3.44140625" style="403" customWidth="1"/>
    <col min="5634" max="5634" width="40.6640625" style="403" customWidth="1"/>
    <col min="5635" max="5635" width="4.5546875" style="403" customWidth="1"/>
    <col min="5636" max="5636" width="4.33203125" style="403" customWidth="1"/>
    <col min="5637" max="5637" width="4.44140625" style="403" customWidth="1"/>
    <col min="5638" max="5638" width="4" style="403" customWidth="1"/>
    <col min="5639" max="5640" width="4.109375" style="403" customWidth="1"/>
    <col min="5641" max="5641" width="4" style="403" customWidth="1"/>
    <col min="5642" max="5642" width="4.33203125" style="403" customWidth="1"/>
    <col min="5643" max="5643" width="4.109375" style="403" customWidth="1"/>
    <col min="5644" max="5644" width="4.33203125" style="403" customWidth="1"/>
    <col min="5645" max="5645" width="4" style="403" customWidth="1"/>
    <col min="5646" max="5650" width="4.33203125" style="403" customWidth="1"/>
    <col min="5651" max="5651" width="4.44140625" style="403" customWidth="1"/>
    <col min="5652" max="5652" width="4.33203125" style="403" customWidth="1"/>
    <col min="5653" max="5653" width="4.44140625" style="403" customWidth="1"/>
    <col min="5654" max="5654" width="4.33203125" style="403" customWidth="1"/>
    <col min="5655" max="5655" width="4.109375" style="403" customWidth="1"/>
    <col min="5656" max="5656" width="4.6640625" style="403" customWidth="1"/>
    <col min="5657" max="5657" width="5.33203125" style="403" customWidth="1"/>
    <col min="5658" max="5658" width="4.109375" style="403" customWidth="1"/>
    <col min="5659" max="5659" width="4.6640625" style="403" customWidth="1"/>
    <col min="5660" max="5660" width="4.5546875" style="403" customWidth="1"/>
    <col min="5661" max="5661" width="5.109375" style="403" customWidth="1"/>
    <col min="5662" max="5662" width="4.109375" style="403" customWidth="1"/>
    <col min="5663" max="5663" width="4.44140625" style="403" customWidth="1"/>
    <col min="5664" max="5665" width="4.33203125" style="403" customWidth="1"/>
    <col min="5666" max="5667" width="4.109375" style="403" customWidth="1"/>
    <col min="5668" max="5668" width="5.6640625" style="403" customWidth="1"/>
    <col min="5669" max="5669" width="5" style="403" customWidth="1"/>
    <col min="5670" max="5670" width="6.5546875" style="403" customWidth="1"/>
    <col min="5671" max="5888" width="8.88671875" style="403"/>
    <col min="5889" max="5889" width="3.44140625" style="403" customWidth="1"/>
    <col min="5890" max="5890" width="40.6640625" style="403" customWidth="1"/>
    <col min="5891" max="5891" width="4.5546875" style="403" customWidth="1"/>
    <col min="5892" max="5892" width="4.33203125" style="403" customWidth="1"/>
    <col min="5893" max="5893" width="4.44140625" style="403" customWidth="1"/>
    <col min="5894" max="5894" width="4" style="403" customWidth="1"/>
    <col min="5895" max="5896" width="4.109375" style="403" customWidth="1"/>
    <col min="5897" max="5897" width="4" style="403" customWidth="1"/>
    <col min="5898" max="5898" width="4.33203125" style="403" customWidth="1"/>
    <col min="5899" max="5899" width="4.109375" style="403" customWidth="1"/>
    <col min="5900" max="5900" width="4.33203125" style="403" customWidth="1"/>
    <col min="5901" max="5901" width="4" style="403" customWidth="1"/>
    <col min="5902" max="5906" width="4.33203125" style="403" customWidth="1"/>
    <col min="5907" max="5907" width="4.44140625" style="403" customWidth="1"/>
    <col min="5908" max="5908" width="4.33203125" style="403" customWidth="1"/>
    <col min="5909" max="5909" width="4.44140625" style="403" customWidth="1"/>
    <col min="5910" max="5910" width="4.33203125" style="403" customWidth="1"/>
    <col min="5911" max="5911" width="4.109375" style="403" customWidth="1"/>
    <col min="5912" max="5912" width="4.6640625" style="403" customWidth="1"/>
    <col min="5913" max="5913" width="5.33203125" style="403" customWidth="1"/>
    <col min="5914" max="5914" width="4.109375" style="403" customWidth="1"/>
    <col min="5915" max="5915" width="4.6640625" style="403" customWidth="1"/>
    <col min="5916" max="5916" width="4.5546875" style="403" customWidth="1"/>
    <col min="5917" max="5917" width="5.109375" style="403" customWidth="1"/>
    <col min="5918" max="5918" width="4.109375" style="403" customWidth="1"/>
    <col min="5919" max="5919" width="4.44140625" style="403" customWidth="1"/>
    <col min="5920" max="5921" width="4.33203125" style="403" customWidth="1"/>
    <col min="5922" max="5923" width="4.109375" style="403" customWidth="1"/>
    <col min="5924" max="5924" width="5.6640625" style="403" customWidth="1"/>
    <col min="5925" max="5925" width="5" style="403" customWidth="1"/>
    <col min="5926" max="5926" width="6.5546875" style="403" customWidth="1"/>
    <col min="5927" max="6144" width="8.88671875" style="403"/>
    <col min="6145" max="6145" width="3.44140625" style="403" customWidth="1"/>
    <col min="6146" max="6146" width="40.6640625" style="403" customWidth="1"/>
    <col min="6147" max="6147" width="4.5546875" style="403" customWidth="1"/>
    <col min="6148" max="6148" width="4.33203125" style="403" customWidth="1"/>
    <col min="6149" max="6149" width="4.44140625" style="403" customWidth="1"/>
    <col min="6150" max="6150" width="4" style="403" customWidth="1"/>
    <col min="6151" max="6152" width="4.109375" style="403" customWidth="1"/>
    <col min="6153" max="6153" width="4" style="403" customWidth="1"/>
    <col min="6154" max="6154" width="4.33203125" style="403" customWidth="1"/>
    <col min="6155" max="6155" width="4.109375" style="403" customWidth="1"/>
    <col min="6156" max="6156" width="4.33203125" style="403" customWidth="1"/>
    <col min="6157" max="6157" width="4" style="403" customWidth="1"/>
    <col min="6158" max="6162" width="4.33203125" style="403" customWidth="1"/>
    <col min="6163" max="6163" width="4.44140625" style="403" customWidth="1"/>
    <col min="6164" max="6164" width="4.33203125" style="403" customWidth="1"/>
    <col min="6165" max="6165" width="4.44140625" style="403" customWidth="1"/>
    <col min="6166" max="6166" width="4.33203125" style="403" customWidth="1"/>
    <col min="6167" max="6167" width="4.109375" style="403" customWidth="1"/>
    <col min="6168" max="6168" width="4.6640625" style="403" customWidth="1"/>
    <col min="6169" max="6169" width="5.33203125" style="403" customWidth="1"/>
    <col min="6170" max="6170" width="4.109375" style="403" customWidth="1"/>
    <col min="6171" max="6171" width="4.6640625" style="403" customWidth="1"/>
    <col min="6172" max="6172" width="4.5546875" style="403" customWidth="1"/>
    <col min="6173" max="6173" width="5.109375" style="403" customWidth="1"/>
    <col min="6174" max="6174" width="4.109375" style="403" customWidth="1"/>
    <col min="6175" max="6175" width="4.44140625" style="403" customWidth="1"/>
    <col min="6176" max="6177" width="4.33203125" style="403" customWidth="1"/>
    <col min="6178" max="6179" width="4.109375" style="403" customWidth="1"/>
    <col min="6180" max="6180" width="5.6640625" style="403" customWidth="1"/>
    <col min="6181" max="6181" width="5" style="403" customWidth="1"/>
    <col min="6182" max="6182" width="6.5546875" style="403" customWidth="1"/>
    <col min="6183" max="6400" width="8.88671875" style="403"/>
    <col min="6401" max="6401" width="3.44140625" style="403" customWidth="1"/>
    <col min="6402" max="6402" width="40.6640625" style="403" customWidth="1"/>
    <col min="6403" max="6403" width="4.5546875" style="403" customWidth="1"/>
    <col min="6404" max="6404" width="4.33203125" style="403" customWidth="1"/>
    <col min="6405" max="6405" width="4.44140625" style="403" customWidth="1"/>
    <col min="6406" max="6406" width="4" style="403" customWidth="1"/>
    <col min="6407" max="6408" width="4.109375" style="403" customWidth="1"/>
    <col min="6409" max="6409" width="4" style="403" customWidth="1"/>
    <col min="6410" max="6410" width="4.33203125" style="403" customWidth="1"/>
    <col min="6411" max="6411" width="4.109375" style="403" customWidth="1"/>
    <col min="6412" max="6412" width="4.33203125" style="403" customWidth="1"/>
    <col min="6413" max="6413" width="4" style="403" customWidth="1"/>
    <col min="6414" max="6418" width="4.33203125" style="403" customWidth="1"/>
    <col min="6419" max="6419" width="4.44140625" style="403" customWidth="1"/>
    <col min="6420" max="6420" width="4.33203125" style="403" customWidth="1"/>
    <col min="6421" max="6421" width="4.44140625" style="403" customWidth="1"/>
    <col min="6422" max="6422" width="4.33203125" style="403" customWidth="1"/>
    <col min="6423" max="6423" width="4.109375" style="403" customWidth="1"/>
    <col min="6424" max="6424" width="4.6640625" style="403" customWidth="1"/>
    <col min="6425" max="6425" width="5.33203125" style="403" customWidth="1"/>
    <col min="6426" max="6426" width="4.109375" style="403" customWidth="1"/>
    <col min="6427" max="6427" width="4.6640625" style="403" customWidth="1"/>
    <col min="6428" max="6428" width="4.5546875" style="403" customWidth="1"/>
    <col min="6429" max="6429" width="5.109375" style="403" customWidth="1"/>
    <col min="6430" max="6430" width="4.109375" style="403" customWidth="1"/>
    <col min="6431" max="6431" width="4.44140625" style="403" customWidth="1"/>
    <col min="6432" max="6433" width="4.33203125" style="403" customWidth="1"/>
    <col min="6434" max="6435" width="4.109375" style="403" customWidth="1"/>
    <col min="6436" max="6436" width="5.6640625" style="403" customWidth="1"/>
    <col min="6437" max="6437" width="5" style="403" customWidth="1"/>
    <col min="6438" max="6438" width="6.5546875" style="403" customWidth="1"/>
    <col min="6439" max="6656" width="8.88671875" style="403"/>
    <col min="6657" max="6657" width="3.44140625" style="403" customWidth="1"/>
    <col min="6658" max="6658" width="40.6640625" style="403" customWidth="1"/>
    <col min="6659" max="6659" width="4.5546875" style="403" customWidth="1"/>
    <col min="6660" max="6660" width="4.33203125" style="403" customWidth="1"/>
    <col min="6661" max="6661" width="4.44140625" style="403" customWidth="1"/>
    <col min="6662" max="6662" width="4" style="403" customWidth="1"/>
    <col min="6663" max="6664" width="4.109375" style="403" customWidth="1"/>
    <col min="6665" max="6665" width="4" style="403" customWidth="1"/>
    <col min="6666" max="6666" width="4.33203125" style="403" customWidth="1"/>
    <col min="6667" max="6667" width="4.109375" style="403" customWidth="1"/>
    <col min="6668" max="6668" width="4.33203125" style="403" customWidth="1"/>
    <col min="6669" max="6669" width="4" style="403" customWidth="1"/>
    <col min="6670" max="6674" width="4.33203125" style="403" customWidth="1"/>
    <col min="6675" max="6675" width="4.44140625" style="403" customWidth="1"/>
    <col min="6676" max="6676" width="4.33203125" style="403" customWidth="1"/>
    <col min="6677" max="6677" width="4.44140625" style="403" customWidth="1"/>
    <col min="6678" max="6678" width="4.33203125" style="403" customWidth="1"/>
    <col min="6679" max="6679" width="4.109375" style="403" customWidth="1"/>
    <col min="6680" max="6680" width="4.6640625" style="403" customWidth="1"/>
    <col min="6681" max="6681" width="5.33203125" style="403" customWidth="1"/>
    <col min="6682" max="6682" width="4.109375" style="403" customWidth="1"/>
    <col min="6683" max="6683" width="4.6640625" style="403" customWidth="1"/>
    <col min="6684" max="6684" width="4.5546875" style="403" customWidth="1"/>
    <col min="6685" max="6685" width="5.109375" style="403" customWidth="1"/>
    <col min="6686" max="6686" width="4.109375" style="403" customWidth="1"/>
    <col min="6687" max="6687" width="4.44140625" style="403" customWidth="1"/>
    <col min="6688" max="6689" width="4.33203125" style="403" customWidth="1"/>
    <col min="6690" max="6691" width="4.109375" style="403" customWidth="1"/>
    <col min="6692" max="6692" width="5.6640625" style="403" customWidth="1"/>
    <col min="6693" max="6693" width="5" style="403" customWidth="1"/>
    <col min="6694" max="6694" width="6.5546875" style="403" customWidth="1"/>
    <col min="6695" max="6912" width="8.88671875" style="403"/>
    <col min="6913" max="6913" width="3.44140625" style="403" customWidth="1"/>
    <col min="6914" max="6914" width="40.6640625" style="403" customWidth="1"/>
    <col min="6915" max="6915" width="4.5546875" style="403" customWidth="1"/>
    <col min="6916" max="6916" width="4.33203125" style="403" customWidth="1"/>
    <col min="6917" max="6917" width="4.44140625" style="403" customWidth="1"/>
    <col min="6918" max="6918" width="4" style="403" customWidth="1"/>
    <col min="6919" max="6920" width="4.109375" style="403" customWidth="1"/>
    <col min="6921" max="6921" width="4" style="403" customWidth="1"/>
    <col min="6922" max="6922" width="4.33203125" style="403" customWidth="1"/>
    <col min="6923" max="6923" width="4.109375" style="403" customWidth="1"/>
    <col min="6924" max="6924" width="4.33203125" style="403" customWidth="1"/>
    <col min="6925" max="6925" width="4" style="403" customWidth="1"/>
    <col min="6926" max="6930" width="4.33203125" style="403" customWidth="1"/>
    <col min="6931" max="6931" width="4.44140625" style="403" customWidth="1"/>
    <col min="6932" max="6932" width="4.33203125" style="403" customWidth="1"/>
    <col min="6933" max="6933" width="4.44140625" style="403" customWidth="1"/>
    <col min="6934" max="6934" width="4.33203125" style="403" customWidth="1"/>
    <col min="6935" max="6935" width="4.109375" style="403" customWidth="1"/>
    <col min="6936" max="6936" width="4.6640625" style="403" customWidth="1"/>
    <col min="6937" max="6937" width="5.33203125" style="403" customWidth="1"/>
    <col min="6938" max="6938" width="4.109375" style="403" customWidth="1"/>
    <col min="6939" max="6939" width="4.6640625" style="403" customWidth="1"/>
    <col min="6940" max="6940" width="4.5546875" style="403" customWidth="1"/>
    <col min="6941" max="6941" width="5.109375" style="403" customWidth="1"/>
    <col min="6942" max="6942" width="4.109375" style="403" customWidth="1"/>
    <col min="6943" max="6943" width="4.44140625" style="403" customWidth="1"/>
    <col min="6944" max="6945" width="4.33203125" style="403" customWidth="1"/>
    <col min="6946" max="6947" width="4.109375" style="403" customWidth="1"/>
    <col min="6948" max="6948" width="5.6640625" style="403" customWidth="1"/>
    <col min="6949" max="6949" width="5" style="403" customWidth="1"/>
    <col min="6950" max="6950" width="6.5546875" style="403" customWidth="1"/>
    <col min="6951" max="7168" width="8.88671875" style="403"/>
    <col min="7169" max="7169" width="3.44140625" style="403" customWidth="1"/>
    <col min="7170" max="7170" width="40.6640625" style="403" customWidth="1"/>
    <col min="7171" max="7171" width="4.5546875" style="403" customWidth="1"/>
    <col min="7172" max="7172" width="4.33203125" style="403" customWidth="1"/>
    <col min="7173" max="7173" width="4.44140625" style="403" customWidth="1"/>
    <col min="7174" max="7174" width="4" style="403" customWidth="1"/>
    <col min="7175" max="7176" width="4.109375" style="403" customWidth="1"/>
    <col min="7177" max="7177" width="4" style="403" customWidth="1"/>
    <col min="7178" max="7178" width="4.33203125" style="403" customWidth="1"/>
    <col min="7179" max="7179" width="4.109375" style="403" customWidth="1"/>
    <col min="7180" max="7180" width="4.33203125" style="403" customWidth="1"/>
    <col min="7181" max="7181" width="4" style="403" customWidth="1"/>
    <col min="7182" max="7186" width="4.33203125" style="403" customWidth="1"/>
    <col min="7187" max="7187" width="4.44140625" style="403" customWidth="1"/>
    <col min="7188" max="7188" width="4.33203125" style="403" customWidth="1"/>
    <col min="7189" max="7189" width="4.44140625" style="403" customWidth="1"/>
    <col min="7190" max="7190" width="4.33203125" style="403" customWidth="1"/>
    <col min="7191" max="7191" width="4.109375" style="403" customWidth="1"/>
    <col min="7192" max="7192" width="4.6640625" style="403" customWidth="1"/>
    <col min="7193" max="7193" width="5.33203125" style="403" customWidth="1"/>
    <col min="7194" max="7194" width="4.109375" style="403" customWidth="1"/>
    <col min="7195" max="7195" width="4.6640625" style="403" customWidth="1"/>
    <col min="7196" max="7196" width="4.5546875" style="403" customWidth="1"/>
    <col min="7197" max="7197" width="5.109375" style="403" customWidth="1"/>
    <col min="7198" max="7198" width="4.109375" style="403" customWidth="1"/>
    <col min="7199" max="7199" width="4.44140625" style="403" customWidth="1"/>
    <col min="7200" max="7201" width="4.33203125" style="403" customWidth="1"/>
    <col min="7202" max="7203" width="4.109375" style="403" customWidth="1"/>
    <col min="7204" max="7204" width="5.6640625" style="403" customWidth="1"/>
    <col min="7205" max="7205" width="5" style="403" customWidth="1"/>
    <col min="7206" max="7206" width="6.5546875" style="403" customWidth="1"/>
    <col min="7207" max="7424" width="8.88671875" style="403"/>
    <col min="7425" max="7425" width="3.44140625" style="403" customWidth="1"/>
    <col min="7426" max="7426" width="40.6640625" style="403" customWidth="1"/>
    <col min="7427" max="7427" width="4.5546875" style="403" customWidth="1"/>
    <col min="7428" max="7428" width="4.33203125" style="403" customWidth="1"/>
    <col min="7429" max="7429" width="4.44140625" style="403" customWidth="1"/>
    <col min="7430" max="7430" width="4" style="403" customWidth="1"/>
    <col min="7431" max="7432" width="4.109375" style="403" customWidth="1"/>
    <col min="7433" max="7433" width="4" style="403" customWidth="1"/>
    <col min="7434" max="7434" width="4.33203125" style="403" customWidth="1"/>
    <col min="7435" max="7435" width="4.109375" style="403" customWidth="1"/>
    <col min="7436" max="7436" width="4.33203125" style="403" customWidth="1"/>
    <col min="7437" max="7437" width="4" style="403" customWidth="1"/>
    <col min="7438" max="7442" width="4.33203125" style="403" customWidth="1"/>
    <col min="7443" max="7443" width="4.44140625" style="403" customWidth="1"/>
    <col min="7444" max="7444" width="4.33203125" style="403" customWidth="1"/>
    <col min="7445" max="7445" width="4.44140625" style="403" customWidth="1"/>
    <col min="7446" max="7446" width="4.33203125" style="403" customWidth="1"/>
    <col min="7447" max="7447" width="4.109375" style="403" customWidth="1"/>
    <col min="7448" max="7448" width="4.6640625" style="403" customWidth="1"/>
    <col min="7449" max="7449" width="5.33203125" style="403" customWidth="1"/>
    <col min="7450" max="7450" width="4.109375" style="403" customWidth="1"/>
    <col min="7451" max="7451" width="4.6640625" style="403" customWidth="1"/>
    <col min="7452" max="7452" width="4.5546875" style="403" customWidth="1"/>
    <col min="7453" max="7453" width="5.109375" style="403" customWidth="1"/>
    <col min="7454" max="7454" width="4.109375" style="403" customWidth="1"/>
    <col min="7455" max="7455" width="4.44140625" style="403" customWidth="1"/>
    <col min="7456" max="7457" width="4.33203125" style="403" customWidth="1"/>
    <col min="7458" max="7459" width="4.109375" style="403" customWidth="1"/>
    <col min="7460" max="7460" width="5.6640625" style="403" customWidth="1"/>
    <col min="7461" max="7461" width="5" style="403" customWidth="1"/>
    <col min="7462" max="7462" width="6.5546875" style="403" customWidth="1"/>
    <col min="7463" max="7680" width="8.88671875" style="403"/>
    <col min="7681" max="7681" width="3.44140625" style="403" customWidth="1"/>
    <col min="7682" max="7682" width="40.6640625" style="403" customWidth="1"/>
    <col min="7683" max="7683" width="4.5546875" style="403" customWidth="1"/>
    <col min="7684" max="7684" width="4.33203125" style="403" customWidth="1"/>
    <col min="7685" max="7685" width="4.44140625" style="403" customWidth="1"/>
    <col min="7686" max="7686" width="4" style="403" customWidth="1"/>
    <col min="7687" max="7688" width="4.109375" style="403" customWidth="1"/>
    <col min="7689" max="7689" width="4" style="403" customWidth="1"/>
    <col min="7690" max="7690" width="4.33203125" style="403" customWidth="1"/>
    <col min="7691" max="7691" width="4.109375" style="403" customWidth="1"/>
    <col min="7692" max="7692" width="4.33203125" style="403" customWidth="1"/>
    <col min="7693" max="7693" width="4" style="403" customWidth="1"/>
    <col min="7694" max="7698" width="4.33203125" style="403" customWidth="1"/>
    <col min="7699" max="7699" width="4.44140625" style="403" customWidth="1"/>
    <col min="7700" max="7700" width="4.33203125" style="403" customWidth="1"/>
    <col min="7701" max="7701" width="4.44140625" style="403" customWidth="1"/>
    <col min="7702" max="7702" width="4.33203125" style="403" customWidth="1"/>
    <col min="7703" max="7703" width="4.109375" style="403" customWidth="1"/>
    <col min="7704" max="7704" width="4.6640625" style="403" customWidth="1"/>
    <col min="7705" max="7705" width="5.33203125" style="403" customWidth="1"/>
    <col min="7706" max="7706" width="4.109375" style="403" customWidth="1"/>
    <col min="7707" max="7707" width="4.6640625" style="403" customWidth="1"/>
    <col min="7708" max="7708" width="4.5546875" style="403" customWidth="1"/>
    <col min="7709" max="7709" width="5.109375" style="403" customWidth="1"/>
    <col min="7710" max="7710" width="4.109375" style="403" customWidth="1"/>
    <col min="7711" max="7711" width="4.44140625" style="403" customWidth="1"/>
    <col min="7712" max="7713" width="4.33203125" style="403" customWidth="1"/>
    <col min="7714" max="7715" width="4.109375" style="403" customWidth="1"/>
    <col min="7716" max="7716" width="5.6640625" style="403" customWidth="1"/>
    <col min="7717" max="7717" width="5" style="403" customWidth="1"/>
    <col min="7718" max="7718" width="6.5546875" style="403" customWidth="1"/>
    <col min="7719" max="7936" width="8.88671875" style="403"/>
    <col min="7937" max="7937" width="3.44140625" style="403" customWidth="1"/>
    <col min="7938" max="7938" width="40.6640625" style="403" customWidth="1"/>
    <col min="7939" max="7939" width="4.5546875" style="403" customWidth="1"/>
    <col min="7940" max="7940" width="4.33203125" style="403" customWidth="1"/>
    <col min="7941" max="7941" width="4.44140625" style="403" customWidth="1"/>
    <col min="7942" max="7942" width="4" style="403" customWidth="1"/>
    <col min="7943" max="7944" width="4.109375" style="403" customWidth="1"/>
    <col min="7945" max="7945" width="4" style="403" customWidth="1"/>
    <col min="7946" max="7946" width="4.33203125" style="403" customWidth="1"/>
    <col min="7947" max="7947" width="4.109375" style="403" customWidth="1"/>
    <col min="7948" max="7948" width="4.33203125" style="403" customWidth="1"/>
    <col min="7949" max="7949" width="4" style="403" customWidth="1"/>
    <col min="7950" max="7954" width="4.33203125" style="403" customWidth="1"/>
    <col min="7955" max="7955" width="4.44140625" style="403" customWidth="1"/>
    <col min="7956" max="7956" width="4.33203125" style="403" customWidth="1"/>
    <col min="7957" max="7957" width="4.44140625" style="403" customWidth="1"/>
    <col min="7958" max="7958" width="4.33203125" style="403" customWidth="1"/>
    <col min="7959" max="7959" width="4.109375" style="403" customWidth="1"/>
    <col min="7960" max="7960" width="4.6640625" style="403" customWidth="1"/>
    <col min="7961" max="7961" width="5.33203125" style="403" customWidth="1"/>
    <col min="7962" max="7962" width="4.109375" style="403" customWidth="1"/>
    <col min="7963" max="7963" width="4.6640625" style="403" customWidth="1"/>
    <col min="7964" max="7964" width="4.5546875" style="403" customWidth="1"/>
    <col min="7965" max="7965" width="5.109375" style="403" customWidth="1"/>
    <col min="7966" max="7966" width="4.109375" style="403" customWidth="1"/>
    <col min="7967" max="7967" width="4.44140625" style="403" customWidth="1"/>
    <col min="7968" max="7969" width="4.33203125" style="403" customWidth="1"/>
    <col min="7970" max="7971" width="4.109375" style="403" customWidth="1"/>
    <col min="7972" max="7972" width="5.6640625" style="403" customWidth="1"/>
    <col min="7973" max="7973" width="5" style="403" customWidth="1"/>
    <col min="7974" max="7974" width="6.5546875" style="403" customWidth="1"/>
    <col min="7975" max="8192" width="8.88671875" style="403"/>
    <col min="8193" max="8193" width="3.44140625" style="403" customWidth="1"/>
    <col min="8194" max="8194" width="40.6640625" style="403" customWidth="1"/>
    <col min="8195" max="8195" width="4.5546875" style="403" customWidth="1"/>
    <col min="8196" max="8196" width="4.33203125" style="403" customWidth="1"/>
    <col min="8197" max="8197" width="4.44140625" style="403" customWidth="1"/>
    <col min="8198" max="8198" width="4" style="403" customWidth="1"/>
    <col min="8199" max="8200" width="4.109375" style="403" customWidth="1"/>
    <col min="8201" max="8201" width="4" style="403" customWidth="1"/>
    <col min="8202" max="8202" width="4.33203125" style="403" customWidth="1"/>
    <col min="8203" max="8203" width="4.109375" style="403" customWidth="1"/>
    <col min="8204" max="8204" width="4.33203125" style="403" customWidth="1"/>
    <col min="8205" max="8205" width="4" style="403" customWidth="1"/>
    <col min="8206" max="8210" width="4.33203125" style="403" customWidth="1"/>
    <col min="8211" max="8211" width="4.44140625" style="403" customWidth="1"/>
    <col min="8212" max="8212" width="4.33203125" style="403" customWidth="1"/>
    <col min="8213" max="8213" width="4.44140625" style="403" customWidth="1"/>
    <col min="8214" max="8214" width="4.33203125" style="403" customWidth="1"/>
    <col min="8215" max="8215" width="4.109375" style="403" customWidth="1"/>
    <col min="8216" max="8216" width="4.6640625" style="403" customWidth="1"/>
    <col min="8217" max="8217" width="5.33203125" style="403" customWidth="1"/>
    <col min="8218" max="8218" width="4.109375" style="403" customWidth="1"/>
    <col min="8219" max="8219" width="4.6640625" style="403" customWidth="1"/>
    <col min="8220" max="8220" width="4.5546875" style="403" customWidth="1"/>
    <col min="8221" max="8221" width="5.109375" style="403" customWidth="1"/>
    <col min="8222" max="8222" width="4.109375" style="403" customWidth="1"/>
    <col min="8223" max="8223" width="4.44140625" style="403" customWidth="1"/>
    <col min="8224" max="8225" width="4.33203125" style="403" customWidth="1"/>
    <col min="8226" max="8227" width="4.109375" style="403" customWidth="1"/>
    <col min="8228" max="8228" width="5.6640625" style="403" customWidth="1"/>
    <col min="8229" max="8229" width="5" style="403" customWidth="1"/>
    <col min="8230" max="8230" width="6.5546875" style="403" customWidth="1"/>
    <col min="8231" max="8448" width="8.88671875" style="403"/>
    <col min="8449" max="8449" width="3.44140625" style="403" customWidth="1"/>
    <col min="8450" max="8450" width="40.6640625" style="403" customWidth="1"/>
    <col min="8451" max="8451" width="4.5546875" style="403" customWidth="1"/>
    <col min="8452" max="8452" width="4.33203125" style="403" customWidth="1"/>
    <col min="8453" max="8453" width="4.44140625" style="403" customWidth="1"/>
    <col min="8454" max="8454" width="4" style="403" customWidth="1"/>
    <col min="8455" max="8456" width="4.109375" style="403" customWidth="1"/>
    <col min="8457" max="8457" width="4" style="403" customWidth="1"/>
    <col min="8458" max="8458" width="4.33203125" style="403" customWidth="1"/>
    <col min="8459" max="8459" width="4.109375" style="403" customWidth="1"/>
    <col min="8460" max="8460" width="4.33203125" style="403" customWidth="1"/>
    <col min="8461" max="8461" width="4" style="403" customWidth="1"/>
    <col min="8462" max="8466" width="4.33203125" style="403" customWidth="1"/>
    <col min="8467" max="8467" width="4.44140625" style="403" customWidth="1"/>
    <col min="8468" max="8468" width="4.33203125" style="403" customWidth="1"/>
    <col min="8469" max="8469" width="4.44140625" style="403" customWidth="1"/>
    <col min="8470" max="8470" width="4.33203125" style="403" customWidth="1"/>
    <col min="8471" max="8471" width="4.109375" style="403" customWidth="1"/>
    <col min="8472" max="8472" width="4.6640625" style="403" customWidth="1"/>
    <col min="8473" max="8473" width="5.33203125" style="403" customWidth="1"/>
    <col min="8474" max="8474" width="4.109375" style="403" customWidth="1"/>
    <col min="8475" max="8475" width="4.6640625" style="403" customWidth="1"/>
    <col min="8476" max="8476" width="4.5546875" style="403" customWidth="1"/>
    <col min="8477" max="8477" width="5.109375" style="403" customWidth="1"/>
    <col min="8478" max="8478" width="4.109375" style="403" customWidth="1"/>
    <col min="8479" max="8479" width="4.44140625" style="403" customWidth="1"/>
    <col min="8480" max="8481" width="4.33203125" style="403" customWidth="1"/>
    <col min="8482" max="8483" width="4.109375" style="403" customWidth="1"/>
    <col min="8484" max="8484" width="5.6640625" style="403" customWidth="1"/>
    <col min="8485" max="8485" width="5" style="403" customWidth="1"/>
    <col min="8486" max="8486" width="6.5546875" style="403" customWidth="1"/>
    <col min="8487" max="8704" width="8.88671875" style="403"/>
    <col min="8705" max="8705" width="3.44140625" style="403" customWidth="1"/>
    <col min="8706" max="8706" width="40.6640625" style="403" customWidth="1"/>
    <col min="8707" max="8707" width="4.5546875" style="403" customWidth="1"/>
    <col min="8708" max="8708" width="4.33203125" style="403" customWidth="1"/>
    <col min="8709" max="8709" width="4.44140625" style="403" customWidth="1"/>
    <col min="8710" max="8710" width="4" style="403" customWidth="1"/>
    <col min="8711" max="8712" width="4.109375" style="403" customWidth="1"/>
    <col min="8713" max="8713" width="4" style="403" customWidth="1"/>
    <col min="8714" max="8714" width="4.33203125" style="403" customWidth="1"/>
    <col min="8715" max="8715" width="4.109375" style="403" customWidth="1"/>
    <col min="8716" max="8716" width="4.33203125" style="403" customWidth="1"/>
    <col min="8717" max="8717" width="4" style="403" customWidth="1"/>
    <col min="8718" max="8722" width="4.33203125" style="403" customWidth="1"/>
    <col min="8723" max="8723" width="4.44140625" style="403" customWidth="1"/>
    <col min="8724" max="8724" width="4.33203125" style="403" customWidth="1"/>
    <col min="8725" max="8725" width="4.44140625" style="403" customWidth="1"/>
    <col min="8726" max="8726" width="4.33203125" style="403" customWidth="1"/>
    <col min="8727" max="8727" width="4.109375" style="403" customWidth="1"/>
    <col min="8728" max="8728" width="4.6640625" style="403" customWidth="1"/>
    <col min="8729" max="8729" width="5.33203125" style="403" customWidth="1"/>
    <col min="8730" max="8730" width="4.109375" style="403" customWidth="1"/>
    <col min="8731" max="8731" width="4.6640625" style="403" customWidth="1"/>
    <col min="8732" max="8732" width="4.5546875" style="403" customWidth="1"/>
    <col min="8733" max="8733" width="5.109375" style="403" customWidth="1"/>
    <col min="8734" max="8734" width="4.109375" style="403" customWidth="1"/>
    <col min="8735" max="8735" width="4.44140625" style="403" customWidth="1"/>
    <col min="8736" max="8737" width="4.33203125" style="403" customWidth="1"/>
    <col min="8738" max="8739" width="4.109375" style="403" customWidth="1"/>
    <col min="8740" max="8740" width="5.6640625" style="403" customWidth="1"/>
    <col min="8741" max="8741" width="5" style="403" customWidth="1"/>
    <col min="8742" max="8742" width="6.5546875" style="403" customWidth="1"/>
    <col min="8743" max="8960" width="8.88671875" style="403"/>
    <col min="8961" max="8961" width="3.44140625" style="403" customWidth="1"/>
    <col min="8962" max="8962" width="40.6640625" style="403" customWidth="1"/>
    <col min="8963" max="8963" width="4.5546875" style="403" customWidth="1"/>
    <col min="8964" max="8964" width="4.33203125" style="403" customWidth="1"/>
    <col min="8965" max="8965" width="4.44140625" style="403" customWidth="1"/>
    <col min="8966" max="8966" width="4" style="403" customWidth="1"/>
    <col min="8967" max="8968" width="4.109375" style="403" customWidth="1"/>
    <col min="8969" max="8969" width="4" style="403" customWidth="1"/>
    <col min="8970" max="8970" width="4.33203125" style="403" customWidth="1"/>
    <col min="8971" max="8971" width="4.109375" style="403" customWidth="1"/>
    <col min="8972" max="8972" width="4.33203125" style="403" customWidth="1"/>
    <col min="8973" max="8973" width="4" style="403" customWidth="1"/>
    <col min="8974" max="8978" width="4.33203125" style="403" customWidth="1"/>
    <col min="8979" max="8979" width="4.44140625" style="403" customWidth="1"/>
    <col min="8980" max="8980" width="4.33203125" style="403" customWidth="1"/>
    <col min="8981" max="8981" width="4.44140625" style="403" customWidth="1"/>
    <col min="8982" max="8982" width="4.33203125" style="403" customWidth="1"/>
    <col min="8983" max="8983" width="4.109375" style="403" customWidth="1"/>
    <col min="8984" max="8984" width="4.6640625" style="403" customWidth="1"/>
    <col min="8985" max="8985" width="5.33203125" style="403" customWidth="1"/>
    <col min="8986" max="8986" width="4.109375" style="403" customWidth="1"/>
    <col min="8987" max="8987" width="4.6640625" style="403" customWidth="1"/>
    <col min="8988" max="8988" width="4.5546875" style="403" customWidth="1"/>
    <col min="8989" max="8989" width="5.109375" style="403" customWidth="1"/>
    <col min="8990" max="8990" width="4.109375" style="403" customWidth="1"/>
    <col min="8991" max="8991" width="4.44140625" style="403" customWidth="1"/>
    <col min="8992" max="8993" width="4.33203125" style="403" customWidth="1"/>
    <col min="8994" max="8995" width="4.109375" style="403" customWidth="1"/>
    <col min="8996" max="8996" width="5.6640625" style="403" customWidth="1"/>
    <col min="8997" max="8997" width="5" style="403" customWidth="1"/>
    <col min="8998" max="8998" width="6.5546875" style="403" customWidth="1"/>
    <col min="8999" max="9216" width="8.88671875" style="403"/>
    <col min="9217" max="9217" width="3.44140625" style="403" customWidth="1"/>
    <col min="9218" max="9218" width="40.6640625" style="403" customWidth="1"/>
    <col min="9219" max="9219" width="4.5546875" style="403" customWidth="1"/>
    <col min="9220" max="9220" width="4.33203125" style="403" customWidth="1"/>
    <col min="9221" max="9221" width="4.44140625" style="403" customWidth="1"/>
    <col min="9222" max="9222" width="4" style="403" customWidth="1"/>
    <col min="9223" max="9224" width="4.109375" style="403" customWidth="1"/>
    <col min="9225" max="9225" width="4" style="403" customWidth="1"/>
    <col min="9226" max="9226" width="4.33203125" style="403" customWidth="1"/>
    <col min="9227" max="9227" width="4.109375" style="403" customWidth="1"/>
    <col min="9228" max="9228" width="4.33203125" style="403" customWidth="1"/>
    <col min="9229" max="9229" width="4" style="403" customWidth="1"/>
    <col min="9230" max="9234" width="4.33203125" style="403" customWidth="1"/>
    <col min="9235" max="9235" width="4.44140625" style="403" customWidth="1"/>
    <col min="9236" max="9236" width="4.33203125" style="403" customWidth="1"/>
    <col min="9237" max="9237" width="4.44140625" style="403" customWidth="1"/>
    <col min="9238" max="9238" width="4.33203125" style="403" customWidth="1"/>
    <col min="9239" max="9239" width="4.109375" style="403" customWidth="1"/>
    <col min="9240" max="9240" width="4.6640625" style="403" customWidth="1"/>
    <col min="9241" max="9241" width="5.33203125" style="403" customWidth="1"/>
    <col min="9242" max="9242" width="4.109375" style="403" customWidth="1"/>
    <col min="9243" max="9243" width="4.6640625" style="403" customWidth="1"/>
    <col min="9244" max="9244" width="4.5546875" style="403" customWidth="1"/>
    <col min="9245" max="9245" width="5.109375" style="403" customWidth="1"/>
    <col min="9246" max="9246" width="4.109375" style="403" customWidth="1"/>
    <col min="9247" max="9247" width="4.44140625" style="403" customWidth="1"/>
    <col min="9248" max="9249" width="4.33203125" style="403" customWidth="1"/>
    <col min="9250" max="9251" width="4.109375" style="403" customWidth="1"/>
    <col min="9252" max="9252" width="5.6640625" style="403" customWidth="1"/>
    <col min="9253" max="9253" width="5" style="403" customWidth="1"/>
    <col min="9254" max="9254" width="6.5546875" style="403" customWidth="1"/>
    <col min="9255" max="9472" width="8.88671875" style="403"/>
    <col min="9473" max="9473" width="3.44140625" style="403" customWidth="1"/>
    <col min="9474" max="9474" width="40.6640625" style="403" customWidth="1"/>
    <col min="9475" max="9475" width="4.5546875" style="403" customWidth="1"/>
    <col min="9476" max="9476" width="4.33203125" style="403" customWidth="1"/>
    <col min="9477" max="9477" width="4.44140625" style="403" customWidth="1"/>
    <col min="9478" max="9478" width="4" style="403" customWidth="1"/>
    <col min="9479" max="9480" width="4.109375" style="403" customWidth="1"/>
    <col min="9481" max="9481" width="4" style="403" customWidth="1"/>
    <col min="9482" max="9482" width="4.33203125" style="403" customWidth="1"/>
    <col min="9483" max="9483" width="4.109375" style="403" customWidth="1"/>
    <col min="9484" max="9484" width="4.33203125" style="403" customWidth="1"/>
    <col min="9485" max="9485" width="4" style="403" customWidth="1"/>
    <col min="9486" max="9490" width="4.33203125" style="403" customWidth="1"/>
    <col min="9491" max="9491" width="4.44140625" style="403" customWidth="1"/>
    <col min="9492" max="9492" width="4.33203125" style="403" customWidth="1"/>
    <col min="9493" max="9493" width="4.44140625" style="403" customWidth="1"/>
    <col min="9494" max="9494" width="4.33203125" style="403" customWidth="1"/>
    <col min="9495" max="9495" width="4.109375" style="403" customWidth="1"/>
    <col min="9496" max="9496" width="4.6640625" style="403" customWidth="1"/>
    <col min="9497" max="9497" width="5.33203125" style="403" customWidth="1"/>
    <col min="9498" max="9498" width="4.109375" style="403" customWidth="1"/>
    <col min="9499" max="9499" width="4.6640625" style="403" customWidth="1"/>
    <col min="9500" max="9500" width="4.5546875" style="403" customWidth="1"/>
    <col min="9501" max="9501" width="5.109375" style="403" customWidth="1"/>
    <col min="9502" max="9502" width="4.109375" style="403" customWidth="1"/>
    <col min="9503" max="9503" width="4.44140625" style="403" customWidth="1"/>
    <col min="9504" max="9505" width="4.33203125" style="403" customWidth="1"/>
    <col min="9506" max="9507" width="4.109375" style="403" customWidth="1"/>
    <col min="9508" max="9508" width="5.6640625" style="403" customWidth="1"/>
    <col min="9509" max="9509" width="5" style="403" customWidth="1"/>
    <col min="9510" max="9510" width="6.5546875" style="403" customWidth="1"/>
    <col min="9511" max="9728" width="8.88671875" style="403"/>
    <col min="9729" max="9729" width="3.44140625" style="403" customWidth="1"/>
    <col min="9730" max="9730" width="40.6640625" style="403" customWidth="1"/>
    <col min="9731" max="9731" width="4.5546875" style="403" customWidth="1"/>
    <col min="9732" max="9732" width="4.33203125" style="403" customWidth="1"/>
    <col min="9733" max="9733" width="4.44140625" style="403" customWidth="1"/>
    <col min="9734" max="9734" width="4" style="403" customWidth="1"/>
    <col min="9735" max="9736" width="4.109375" style="403" customWidth="1"/>
    <col min="9737" max="9737" width="4" style="403" customWidth="1"/>
    <col min="9738" max="9738" width="4.33203125" style="403" customWidth="1"/>
    <col min="9739" max="9739" width="4.109375" style="403" customWidth="1"/>
    <col min="9740" max="9740" width="4.33203125" style="403" customWidth="1"/>
    <col min="9741" max="9741" width="4" style="403" customWidth="1"/>
    <col min="9742" max="9746" width="4.33203125" style="403" customWidth="1"/>
    <col min="9747" max="9747" width="4.44140625" style="403" customWidth="1"/>
    <col min="9748" max="9748" width="4.33203125" style="403" customWidth="1"/>
    <col min="9749" max="9749" width="4.44140625" style="403" customWidth="1"/>
    <col min="9750" max="9750" width="4.33203125" style="403" customWidth="1"/>
    <col min="9751" max="9751" width="4.109375" style="403" customWidth="1"/>
    <col min="9752" max="9752" width="4.6640625" style="403" customWidth="1"/>
    <col min="9753" max="9753" width="5.33203125" style="403" customWidth="1"/>
    <col min="9754" max="9754" width="4.109375" style="403" customWidth="1"/>
    <col min="9755" max="9755" width="4.6640625" style="403" customWidth="1"/>
    <col min="9756" max="9756" width="4.5546875" style="403" customWidth="1"/>
    <col min="9757" max="9757" width="5.109375" style="403" customWidth="1"/>
    <col min="9758" max="9758" width="4.109375" style="403" customWidth="1"/>
    <col min="9759" max="9759" width="4.44140625" style="403" customWidth="1"/>
    <col min="9760" max="9761" width="4.33203125" style="403" customWidth="1"/>
    <col min="9762" max="9763" width="4.109375" style="403" customWidth="1"/>
    <col min="9764" max="9764" width="5.6640625" style="403" customWidth="1"/>
    <col min="9765" max="9765" width="5" style="403" customWidth="1"/>
    <col min="9766" max="9766" width="6.5546875" style="403" customWidth="1"/>
    <col min="9767" max="9984" width="8.88671875" style="403"/>
    <col min="9985" max="9985" width="3.44140625" style="403" customWidth="1"/>
    <col min="9986" max="9986" width="40.6640625" style="403" customWidth="1"/>
    <col min="9987" max="9987" width="4.5546875" style="403" customWidth="1"/>
    <col min="9988" max="9988" width="4.33203125" style="403" customWidth="1"/>
    <col min="9989" max="9989" width="4.44140625" style="403" customWidth="1"/>
    <col min="9990" max="9990" width="4" style="403" customWidth="1"/>
    <col min="9991" max="9992" width="4.109375" style="403" customWidth="1"/>
    <col min="9993" max="9993" width="4" style="403" customWidth="1"/>
    <col min="9994" max="9994" width="4.33203125" style="403" customWidth="1"/>
    <col min="9995" max="9995" width="4.109375" style="403" customWidth="1"/>
    <col min="9996" max="9996" width="4.33203125" style="403" customWidth="1"/>
    <col min="9997" max="9997" width="4" style="403" customWidth="1"/>
    <col min="9998" max="10002" width="4.33203125" style="403" customWidth="1"/>
    <col min="10003" max="10003" width="4.44140625" style="403" customWidth="1"/>
    <col min="10004" max="10004" width="4.33203125" style="403" customWidth="1"/>
    <col min="10005" max="10005" width="4.44140625" style="403" customWidth="1"/>
    <col min="10006" max="10006" width="4.33203125" style="403" customWidth="1"/>
    <col min="10007" max="10007" width="4.109375" style="403" customWidth="1"/>
    <col min="10008" max="10008" width="4.6640625" style="403" customWidth="1"/>
    <col min="10009" max="10009" width="5.33203125" style="403" customWidth="1"/>
    <col min="10010" max="10010" width="4.109375" style="403" customWidth="1"/>
    <col min="10011" max="10011" width="4.6640625" style="403" customWidth="1"/>
    <col min="10012" max="10012" width="4.5546875" style="403" customWidth="1"/>
    <col min="10013" max="10013" width="5.109375" style="403" customWidth="1"/>
    <col min="10014" max="10014" width="4.109375" style="403" customWidth="1"/>
    <col min="10015" max="10015" width="4.44140625" style="403" customWidth="1"/>
    <col min="10016" max="10017" width="4.33203125" style="403" customWidth="1"/>
    <col min="10018" max="10019" width="4.109375" style="403" customWidth="1"/>
    <col min="10020" max="10020" width="5.6640625" style="403" customWidth="1"/>
    <col min="10021" max="10021" width="5" style="403" customWidth="1"/>
    <col min="10022" max="10022" width="6.5546875" style="403" customWidth="1"/>
    <col min="10023" max="10240" width="8.88671875" style="403"/>
    <col min="10241" max="10241" width="3.44140625" style="403" customWidth="1"/>
    <col min="10242" max="10242" width="40.6640625" style="403" customWidth="1"/>
    <col min="10243" max="10243" width="4.5546875" style="403" customWidth="1"/>
    <col min="10244" max="10244" width="4.33203125" style="403" customWidth="1"/>
    <col min="10245" max="10245" width="4.44140625" style="403" customWidth="1"/>
    <col min="10246" max="10246" width="4" style="403" customWidth="1"/>
    <col min="10247" max="10248" width="4.109375" style="403" customWidth="1"/>
    <col min="10249" max="10249" width="4" style="403" customWidth="1"/>
    <col min="10250" max="10250" width="4.33203125" style="403" customWidth="1"/>
    <col min="10251" max="10251" width="4.109375" style="403" customWidth="1"/>
    <col min="10252" max="10252" width="4.33203125" style="403" customWidth="1"/>
    <col min="10253" max="10253" width="4" style="403" customWidth="1"/>
    <col min="10254" max="10258" width="4.33203125" style="403" customWidth="1"/>
    <col min="10259" max="10259" width="4.44140625" style="403" customWidth="1"/>
    <col min="10260" max="10260" width="4.33203125" style="403" customWidth="1"/>
    <col min="10261" max="10261" width="4.44140625" style="403" customWidth="1"/>
    <col min="10262" max="10262" width="4.33203125" style="403" customWidth="1"/>
    <col min="10263" max="10263" width="4.109375" style="403" customWidth="1"/>
    <col min="10264" max="10264" width="4.6640625" style="403" customWidth="1"/>
    <col min="10265" max="10265" width="5.33203125" style="403" customWidth="1"/>
    <col min="10266" max="10266" width="4.109375" style="403" customWidth="1"/>
    <col min="10267" max="10267" width="4.6640625" style="403" customWidth="1"/>
    <col min="10268" max="10268" width="4.5546875" style="403" customWidth="1"/>
    <col min="10269" max="10269" width="5.109375" style="403" customWidth="1"/>
    <col min="10270" max="10270" width="4.109375" style="403" customWidth="1"/>
    <col min="10271" max="10271" width="4.44140625" style="403" customWidth="1"/>
    <col min="10272" max="10273" width="4.33203125" style="403" customWidth="1"/>
    <col min="10274" max="10275" width="4.109375" style="403" customWidth="1"/>
    <col min="10276" max="10276" width="5.6640625" style="403" customWidth="1"/>
    <col min="10277" max="10277" width="5" style="403" customWidth="1"/>
    <col min="10278" max="10278" width="6.5546875" style="403" customWidth="1"/>
    <col min="10279" max="10496" width="8.88671875" style="403"/>
    <col min="10497" max="10497" width="3.44140625" style="403" customWidth="1"/>
    <col min="10498" max="10498" width="40.6640625" style="403" customWidth="1"/>
    <col min="10499" max="10499" width="4.5546875" style="403" customWidth="1"/>
    <col min="10500" max="10500" width="4.33203125" style="403" customWidth="1"/>
    <col min="10501" max="10501" width="4.44140625" style="403" customWidth="1"/>
    <col min="10502" max="10502" width="4" style="403" customWidth="1"/>
    <col min="10503" max="10504" width="4.109375" style="403" customWidth="1"/>
    <col min="10505" max="10505" width="4" style="403" customWidth="1"/>
    <col min="10506" max="10506" width="4.33203125" style="403" customWidth="1"/>
    <col min="10507" max="10507" width="4.109375" style="403" customWidth="1"/>
    <col min="10508" max="10508" width="4.33203125" style="403" customWidth="1"/>
    <col min="10509" max="10509" width="4" style="403" customWidth="1"/>
    <col min="10510" max="10514" width="4.33203125" style="403" customWidth="1"/>
    <col min="10515" max="10515" width="4.44140625" style="403" customWidth="1"/>
    <col min="10516" max="10516" width="4.33203125" style="403" customWidth="1"/>
    <col min="10517" max="10517" width="4.44140625" style="403" customWidth="1"/>
    <col min="10518" max="10518" width="4.33203125" style="403" customWidth="1"/>
    <col min="10519" max="10519" width="4.109375" style="403" customWidth="1"/>
    <col min="10520" max="10520" width="4.6640625" style="403" customWidth="1"/>
    <col min="10521" max="10521" width="5.33203125" style="403" customWidth="1"/>
    <col min="10522" max="10522" width="4.109375" style="403" customWidth="1"/>
    <col min="10523" max="10523" width="4.6640625" style="403" customWidth="1"/>
    <col min="10524" max="10524" width="4.5546875" style="403" customWidth="1"/>
    <col min="10525" max="10525" width="5.109375" style="403" customWidth="1"/>
    <col min="10526" max="10526" width="4.109375" style="403" customWidth="1"/>
    <col min="10527" max="10527" width="4.44140625" style="403" customWidth="1"/>
    <col min="10528" max="10529" width="4.33203125" style="403" customWidth="1"/>
    <col min="10530" max="10531" width="4.109375" style="403" customWidth="1"/>
    <col min="10532" max="10532" width="5.6640625" style="403" customWidth="1"/>
    <col min="10533" max="10533" width="5" style="403" customWidth="1"/>
    <col min="10534" max="10534" width="6.5546875" style="403" customWidth="1"/>
    <col min="10535" max="10752" width="8.88671875" style="403"/>
    <col min="10753" max="10753" width="3.44140625" style="403" customWidth="1"/>
    <col min="10754" max="10754" width="40.6640625" style="403" customWidth="1"/>
    <col min="10755" max="10755" width="4.5546875" style="403" customWidth="1"/>
    <col min="10756" max="10756" width="4.33203125" style="403" customWidth="1"/>
    <col min="10757" max="10757" width="4.44140625" style="403" customWidth="1"/>
    <col min="10758" max="10758" width="4" style="403" customWidth="1"/>
    <col min="10759" max="10760" width="4.109375" style="403" customWidth="1"/>
    <col min="10761" max="10761" width="4" style="403" customWidth="1"/>
    <col min="10762" max="10762" width="4.33203125" style="403" customWidth="1"/>
    <col min="10763" max="10763" width="4.109375" style="403" customWidth="1"/>
    <col min="10764" max="10764" width="4.33203125" style="403" customWidth="1"/>
    <col min="10765" max="10765" width="4" style="403" customWidth="1"/>
    <col min="10766" max="10770" width="4.33203125" style="403" customWidth="1"/>
    <col min="10771" max="10771" width="4.44140625" style="403" customWidth="1"/>
    <col min="10772" max="10772" width="4.33203125" style="403" customWidth="1"/>
    <col min="10773" max="10773" width="4.44140625" style="403" customWidth="1"/>
    <col min="10774" max="10774" width="4.33203125" style="403" customWidth="1"/>
    <col min="10775" max="10775" width="4.109375" style="403" customWidth="1"/>
    <col min="10776" max="10776" width="4.6640625" style="403" customWidth="1"/>
    <col min="10777" max="10777" width="5.33203125" style="403" customWidth="1"/>
    <col min="10778" max="10778" width="4.109375" style="403" customWidth="1"/>
    <col min="10779" max="10779" width="4.6640625" style="403" customWidth="1"/>
    <col min="10780" max="10780" width="4.5546875" style="403" customWidth="1"/>
    <col min="10781" max="10781" width="5.109375" style="403" customWidth="1"/>
    <col min="10782" max="10782" width="4.109375" style="403" customWidth="1"/>
    <col min="10783" max="10783" width="4.44140625" style="403" customWidth="1"/>
    <col min="10784" max="10785" width="4.33203125" style="403" customWidth="1"/>
    <col min="10786" max="10787" width="4.109375" style="403" customWidth="1"/>
    <col min="10788" max="10788" width="5.6640625" style="403" customWidth="1"/>
    <col min="10789" max="10789" width="5" style="403" customWidth="1"/>
    <col min="10790" max="10790" width="6.5546875" style="403" customWidth="1"/>
    <col min="10791" max="11008" width="8.88671875" style="403"/>
    <col min="11009" max="11009" width="3.44140625" style="403" customWidth="1"/>
    <col min="11010" max="11010" width="40.6640625" style="403" customWidth="1"/>
    <col min="11011" max="11011" width="4.5546875" style="403" customWidth="1"/>
    <col min="11012" max="11012" width="4.33203125" style="403" customWidth="1"/>
    <col min="11013" max="11013" width="4.44140625" style="403" customWidth="1"/>
    <col min="11014" max="11014" width="4" style="403" customWidth="1"/>
    <col min="11015" max="11016" width="4.109375" style="403" customWidth="1"/>
    <col min="11017" max="11017" width="4" style="403" customWidth="1"/>
    <col min="11018" max="11018" width="4.33203125" style="403" customWidth="1"/>
    <col min="11019" max="11019" width="4.109375" style="403" customWidth="1"/>
    <col min="11020" max="11020" width="4.33203125" style="403" customWidth="1"/>
    <col min="11021" max="11021" width="4" style="403" customWidth="1"/>
    <col min="11022" max="11026" width="4.33203125" style="403" customWidth="1"/>
    <col min="11027" max="11027" width="4.44140625" style="403" customWidth="1"/>
    <col min="11028" max="11028" width="4.33203125" style="403" customWidth="1"/>
    <col min="11029" max="11029" width="4.44140625" style="403" customWidth="1"/>
    <col min="11030" max="11030" width="4.33203125" style="403" customWidth="1"/>
    <col min="11031" max="11031" width="4.109375" style="403" customWidth="1"/>
    <col min="11032" max="11032" width="4.6640625" style="403" customWidth="1"/>
    <col min="11033" max="11033" width="5.33203125" style="403" customWidth="1"/>
    <col min="11034" max="11034" width="4.109375" style="403" customWidth="1"/>
    <col min="11035" max="11035" width="4.6640625" style="403" customWidth="1"/>
    <col min="11036" max="11036" width="4.5546875" style="403" customWidth="1"/>
    <col min="11037" max="11037" width="5.109375" style="403" customWidth="1"/>
    <col min="11038" max="11038" width="4.109375" style="403" customWidth="1"/>
    <col min="11039" max="11039" width="4.44140625" style="403" customWidth="1"/>
    <col min="11040" max="11041" width="4.33203125" style="403" customWidth="1"/>
    <col min="11042" max="11043" width="4.109375" style="403" customWidth="1"/>
    <col min="11044" max="11044" width="5.6640625" style="403" customWidth="1"/>
    <col min="11045" max="11045" width="5" style="403" customWidth="1"/>
    <col min="11046" max="11046" width="6.5546875" style="403" customWidth="1"/>
    <col min="11047" max="11264" width="8.88671875" style="403"/>
    <col min="11265" max="11265" width="3.44140625" style="403" customWidth="1"/>
    <col min="11266" max="11266" width="40.6640625" style="403" customWidth="1"/>
    <col min="11267" max="11267" width="4.5546875" style="403" customWidth="1"/>
    <col min="11268" max="11268" width="4.33203125" style="403" customWidth="1"/>
    <col min="11269" max="11269" width="4.44140625" style="403" customWidth="1"/>
    <col min="11270" max="11270" width="4" style="403" customWidth="1"/>
    <col min="11271" max="11272" width="4.109375" style="403" customWidth="1"/>
    <col min="11273" max="11273" width="4" style="403" customWidth="1"/>
    <col min="11274" max="11274" width="4.33203125" style="403" customWidth="1"/>
    <col min="11275" max="11275" width="4.109375" style="403" customWidth="1"/>
    <col min="11276" max="11276" width="4.33203125" style="403" customWidth="1"/>
    <col min="11277" max="11277" width="4" style="403" customWidth="1"/>
    <col min="11278" max="11282" width="4.33203125" style="403" customWidth="1"/>
    <col min="11283" max="11283" width="4.44140625" style="403" customWidth="1"/>
    <col min="11284" max="11284" width="4.33203125" style="403" customWidth="1"/>
    <col min="11285" max="11285" width="4.44140625" style="403" customWidth="1"/>
    <col min="11286" max="11286" width="4.33203125" style="403" customWidth="1"/>
    <col min="11287" max="11287" width="4.109375" style="403" customWidth="1"/>
    <col min="11288" max="11288" width="4.6640625" style="403" customWidth="1"/>
    <col min="11289" max="11289" width="5.33203125" style="403" customWidth="1"/>
    <col min="11290" max="11290" width="4.109375" style="403" customWidth="1"/>
    <col min="11291" max="11291" width="4.6640625" style="403" customWidth="1"/>
    <col min="11292" max="11292" width="4.5546875" style="403" customWidth="1"/>
    <col min="11293" max="11293" width="5.109375" style="403" customWidth="1"/>
    <col min="11294" max="11294" width="4.109375" style="403" customWidth="1"/>
    <col min="11295" max="11295" width="4.44140625" style="403" customWidth="1"/>
    <col min="11296" max="11297" width="4.33203125" style="403" customWidth="1"/>
    <col min="11298" max="11299" width="4.109375" style="403" customWidth="1"/>
    <col min="11300" max="11300" width="5.6640625" style="403" customWidth="1"/>
    <col min="11301" max="11301" width="5" style="403" customWidth="1"/>
    <col min="11302" max="11302" width="6.5546875" style="403" customWidth="1"/>
    <col min="11303" max="11520" width="8.88671875" style="403"/>
    <col min="11521" max="11521" width="3.44140625" style="403" customWidth="1"/>
    <col min="11522" max="11522" width="40.6640625" style="403" customWidth="1"/>
    <col min="11523" max="11523" width="4.5546875" style="403" customWidth="1"/>
    <col min="11524" max="11524" width="4.33203125" style="403" customWidth="1"/>
    <col min="11525" max="11525" width="4.44140625" style="403" customWidth="1"/>
    <col min="11526" max="11526" width="4" style="403" customWidth="1"/>
    <col min="11527" max="11528" width="4.109375" style="403" customWidth="1"/>
    <col min="11529" max="11529" width="4" style="403" customWidth="1"/>
    <col min="11530" max="11530" width="4.33203125" style="403" customWidth="1"/>
    <col min="11531" max="11531" width="4.109375" style="403" customWidth="1"/>
    <col min="11532" max="11532" width="4.33203125" style="403" customWidth="1"/>
    <col min="11533" max="11533" width="4" style="403" customWidth="1"/>
    <col min="11534" max="11538" width="4.33203125" style="403" customWidth="1"/>
    <col min="11539" max="11539" width="4.44140625" style="403" customWidth="1"/>
    <col min="11540" max="11540" width="4.33203125" style="403" customWidth="1"/>
    <col min="11541" max="11541" width="4.44140625" style="403" customWidth="1"/>
    <col min="11542" max="11542" width="4.33203125" style="403" customWidth="1"/>
    <col min="11543" max="11543" width="4.109375" style="403" customWidth="1"/>
    <col min="11544" max="11544" width="4.6640625" style="403" customWidth="1"/>
    <col min="11545" max="11545" width="5.33203125" style="403" customWidth="1"/>
    <col min="11546" max="11546" width="4.109375" style="403" customWidth="1"/>
    <col min="11547" max="11547" width="4.6640625" style="403" customWidth="1"/>
    <col min="11548" max="11548" width="4.5546875" style="403" customWidth="1"/>
    <col min="11549" max="11549" width="5.109375" style="403" customWidth="1"/>
    <col min="11550" max="11550" width="4.109375" style="403" customWidth="1"/>
    <col min="11551" max="11551" width="4.44140625" style="403" customWidth="1"/>
    <col min="11552" max="11553" width="4.33203125" style="403" customWidth="1"/>
    <col min="11554" max="11555" width="4.109375" style="403" customWidth="1"/>
    <col min="11556" max="11556" width="5.6640625" style="403" customWidth="1"/>
    <col min="11557" max="11557" width="5" style="403" customWidth="1"/>
    <col min="11558" max="11558" width="6.5546875" style="403" customWidth="1"/>
    <col min="11559" max="11776" width="8.88671875" style="403"/>
    <col min="11777" max="11777" width="3.44140625" style="403" customWidth="1"/>
    <col min="11778" max="11778" width="40.6640625" style="403" customWidth="1"/>
    <col min="11779" max="11779" width="4.5546875" style="403" customWidth="1"/>
    <col min="11780" max="11780" width="4.33203125" style="403" customWidth="1"/>
    <col min="11781" max="11781" width="4.44140625" style="403" customWidth="1"/>
    <col min="11782" max="11782" width="4" style="403" customWidth="1"/>
    <col min="11783" max="11784" width="4.109375" style="403" customWidth="1"/>
    <col min="11785" max="11785" width="4" style="403" customWidth="1"/>
    <col min="11786" max="11786" width="4.33203125" style="403" customWidth="1"/>
    <col min="11787" max="11787" width="4.109375" style="403" customWidth="1"/>
    <col min="11788" max="11788" width="4.33203125" style="403" customWidth="1"/>
    <col min="11789" max="11789" width="4" style="403" customWidth="1"/>
    <col min="11790" max="11794" width="4.33203125" style="403" customWidth="1"/>
    <col min="11795" max="11795" width="4.44140625" style="403" customWidth="1"/>
    <col min="11796" max="11796" width="4.33203125" style="403" customWidth="1"/>
    <col min="11797" max="11797" width="4.44140625" style="403" customWidth="1"/>
    <col min="11798" max="11798" width="4.33203125" style="403" customWidth="1"/>
    <col min="11799" max="11799" width="4.109375" style="403" customWidth="1"/>
    <col min="11800" max="11800" width="4.6640625" style="403" customWidth="1"/>
    <col min="11801" max="11801" width="5.33203125" style="403" customWidth="1"/>
    <col min="11802" max="11802" width="4.109375" style="403" customWidth="1"/>
    <col min="11803" max="11803" width="4.6640625" style="403" customWidth="1"/>
    <col min="11804" max="11804" width="4.5546875" style="403" customWidth="1"/>
    <col min="11805" max="11805" width="5.109375" style="403" customWidth="1"/>
    <col min="11806" max="11806" width="4.109375" style="403" customWidth="1"/>
    <col min="11807" max="11807" width="4.44140625" style="403" customWidth="1"/>
    <col min="11808" max="11809" width="4.33203125" style="403" customWidth="1"/>
    <col min="11810" max="11811" width="4.109375" style="403" customWidth="1"/>
    <col min="11812" max="11812" width="5.6640625" style="403" customWidth="1"/>
    <col min="11813" max="11813" width="5" style="403" customWidth="1"/>
    <col min="11814" max="11814" width="6.5546875" style="403" customWidth="1"/>
    <col min="11815" max="12032" width="8.88671875" style="403"/>
    <col min="12033" max="12033" width="3.44140625" style="403" customWidth="1"/>
    <col min="12034" max="12034" width="40.6640625" style="403" customWidth="1"/>
    <col min="12035" max="12035" width="4.5546875" style="403" customWidth="1"/>
    <col min="12036" max="12036" width="4.33203125" style="403" customWidth="1"/>
    <col min="12037" max="12037" width="4.44140625" style="403" customWidth="1"/>
    <col min="12038" max="12038" width="4" style="403" customWidth="1"/>
    <col min="12039" max="12040" width="4.109375" style="403" customWidth="1"/>
    <col min="12041" max="12041" width="4" style="403" customWidth="1"/>
    <col min="12042" max="12042" width="4.33203125" style="403" customWidth="1"/>
    <col min="12043" max="12043" width="4.109375" style="403" customWidth="1"/>
    <col min="12044" max="12044" width="4.33203125" style="403" customWidth="1"/>
    <col min="12045" max="12045" width="4" style="403" customWidth="1"/>
    <col min="12046" max="12050" width="4.33203125" style="403" customWidth="1"/>
    <col min="12051" max="12051" width="4.44140625" style="403" customWidth="1"/>
    <col min="12052" max="12052" width="4.33203125" style="403" customWidth="1"/>
    <col min="12053" max="12053" width="4.44140625" style="403" customWidth="1"/>
    <col min="12054" max="12054" width="4.33203125" style="403" customWidth="1"/>
    <col min="12055" max="12055" width="4.109375" style="403" customWidth="1"/>
    <col min="12056" max="12056" width="4.6640625" style="403" customWidth="1"/>
    <col min="12057" max="12057" width="5.33203125" style="403" customWidth="1"/>
    <col min="12058" max="12058" width="4.109375" style="403" customWidth="1"/>
    <col min="12059" max="12059" width="4.6640625" style="403" customWidth="1"/>
    <col min="12060" max="12060" width="4.5546875" style="403" customWidth="1"/>
    <col min="12061" max="12061" width="5.109375" style="403" customWidth="1"/>
    <col min="12062" max="12062" width="4.109375" style="403" customWidth="1"/>
    <col min="12063" max="12063" width="4.44140625" style="403" customWidth="1"/>
    <col min="12064" max="12065" width="4.33203125" style="403" customWidth="1"/>
    <col min="12066" max="12067" width="4.109375" style="403" customWidth="1"/>
    <col min="12068" max="12068" width="5.6640625" style="403" customWidth="1"/>
    <col min="12069" max="12069" width="5" style="403" customWidth="1"/>
    <col min="12070" max="12070" width="6.5546875" style="403" customWidth="1"/>
    <col min="12071" max="12288" width="8.88671875" style="403"/>
    <col min="12289" max="12289" width="3.44140625" style="403" customWidth="1"/>
    <col min="12290" max="12290" width="40.6640625" style="403" customWidth="1"/>
    <col min="12291" max="12291" width="4.5546875" style="403" customWidth="1"/>
    <col min="12292" max="12292" width="4.33203125" style="403" customWidth="1"/>
    <col min="12293" max="12293" width="4.44140625" style="403" customWidth="1"/>
    <col min="12294" max="12294" width="4" style="403" customWidth="1"/>
    <col min="12295" max="12296" width="4.109375" style="403" customWidth="1"/>
    <col min="12297" max="12297" width="4" style="403" customWidth="1"/>
    <col min="12298" max="12298" width="4.33203125" style="403" customWidth="1"/>
    <col min="12299" max="12299" width="4.109375" style="403" customWidth="1"/>
    <col min="12300" max="12300" width="4.33203125" style="403" customWidth="1"/>
    <col min="12301" max="12301" width="4" style="403" customWidth="1"/>
    <col min="12302" max="12306" width="4.33203125" style="403" customWidth="1"/>
    <col min="12307" max="12307" width="4.44140625" style="403" customWidth="1"/>
    <col min="12308" max="12308" width="4.33203125" style="403" customWidth="1"/>
    <col min="12309" max="12309" width="4.44140625" style="403" customWidth="1"/>
    <col min="12310" max="12310" width="4.33203125" style="403" customWidth="1"/>
    <col min="12311" max="12311" width="4.109375" style="403" customWidth="1"/>
    <col min="12312" max="12312" width="4.6640625" style="403" customWidth="1"/>
    <col min="12313" max="12313" width="5.33203125" style="403" customWidth="1"/>
    <col min="12314" max="12314" width="4.109375" style="403" customWidth="1"/>
    <col min="12315" max="12315" width="4.6640625" style="403" customWidth="1"/>
    <col min="12316" max="12316" width="4.5546875" style="403" customWidth="1"/>
    <col min="12317" max="12317" width="5.109375" style="403" customWidth="1"/>
    <col min="12318" max="12318" width="4.109375" style="403" customWidth="1"/>
    <col min="12319" max="12319" width="4.44140625" style="403" customWidth="1"/>
    <col min="12320" max="12321" width="4.33203125" style="403" customWidth="1"/>
    <col min="12322" max="12323" width="4.109375" style="403" customWidth="1"/>
    <col min="12324" max="12324" width="5.6640625" style="403" customWidth="1"/>
    <col min="12325" max="12325" width="5" style="403" customWidth="1"/>
    <col min="12326" max="12326" width="6.5546875" style="403" customWidth="1"/>
    <col min="12327" max="12544" width="8.88671875" style="403"/>
    <col min="12545" max="12545" width="3.44140625" style="403" customWidth="1"/>
    <col min="12546" max="12546" width="40.6640625" style="403" customWidth="1"/>
    <col min="12547" max="12547" width="4.5546875" style="403" customWidth="1"/>
    <col min="12548" max="12548" width="4.33203125" style="403" customWidth="1"/>
    <col min="12549" max="12549" width="4.44140625" style="403" customWidth="1"/>
    <col min="12550" max="12550" width="4" style="403" customWidth="1"/>
    <col min="12551" max="12552" width="4.109375" style="403" customWidth="1"/>
    <col min="12553" max="12553" width="4" style="403" customWidth="1"/>
    <col min="12554" max="12554" width="4.33203125" style="403" customWidth="1"/>
    <col min="12555" max="12555" width="4.109375" style="403" customWidth="1"/>
    <col min="12556" max="12556" width="4.33203125" style="403" customWidth="1"/>
    <col min="12557" max="12557" width="4" style="403" customWidth="1"/>
    <col min="12558" max="12562" width="4.33203125" style="403" customWidth="1"/>
    <col min="12563" max="12563" width="4.44140625" style="403" customWidth="1"/>
    <col min="12564" max="12564" width="4.33203125" style="403" customWidth="1"/>
    <col min="12565" max="12565" width="4.44140625" style="403" customWidth="1"/>
    <col min="12566" max="12566" width="4.33203125" style="403" customWidth="1"/>
    <col min="12567" max="12567" width="4.109375" style="403" customWidth="1"/>
    <col min="12568" max="12568" width="4.6640625" style="403" customWidth="1"/>
    <col min="12569" max="12569" width="5.33203125" style="403" customWidth="1"/>
    <col min="12570" max="12570" width="4.109375" style="403" customWidth="1"/>
    <col min="12571" max="12571" width="4.6640625" style="403" customWidth="1"/>
    <col min="12572" max="12572" width="4.5546875" style="403" customWidth="1"/>
    <col min="12573" max="12573" width="5.109375" style="403" customWidth="1"/>
    <col min="12574" max="12574" width="4.109375" style="403" customWidth="1"/>
    <col min="12575" max="12575" width="4.44140625" style="403" customWidth="1"/>
    <col min="12576" max="12577" width="4.33203125" style="403" customWidth="1"/>
    <col min="12578" max="12579" width="4.109375" style="403" customWidth="1"/>
    <col min="12580" max="12580" width="5.6640625" style="403" customWidth="1"/>
    <col min="12581" max="12581" width="5" style="403" customWidth="1"/>
    <col min="12582" max="12582" width="6.5546875" style="403" customWidth="1"/>
    <col min="12583" max="12800" width="8.88671875" style="403"/>
    <col min="12801" max="12801" width="3.44140625" style="403" customWidth="1"/>
    <col min="12802" max="12802" width="40.6640625" style="403" customWidth="1"/>
    <col min="12803" max="12803" width="4.5546875" style="403" customWidth="1"/>
    <col min="12804" max="12804" width="4.33203125" style="403" customWidth="1"/>
    <col min="12805" max="12805" width="4.44140625" style="403" customWidth="1"/>
    <col min="12806" max="12806" width="4" style="403" customWidth="1"/>
    <col min="12807" max="12808" width="4.109375" style="403" customWidth="1"/>
    <col min="12809" max="12809" width="4" style="403" customWidth="1"/>
    <col min="12810" max="12810" width="4.33203125" style="403" customWidth="1"/>
    <col min="12811" max="12811" width="4.109375" style="403" customWidth="1"/>
    <col min="12812" max="12812" width="4.33203125" style="403" customWidth="1"/>
    <col min="12813" max="12813" width="4" style="403" customWidth="1"/>
    <col min="12814" max="12818" width="4.33203125" style="403" customWidth="1"/>
    <col min="12819" max="12819" width="4.44140625" style="403" customWidth="1"/>
    <col min="12820" max="12820" width="4.33203125" style="403" customWidth="1"/>
    <col min="12821" max="12821" width="4.44140625" style="403" customWidth="1"/>
    <col min="12822" max="12822" width="4.33203125" style="403" customWidth="1"/>
    <col min="12823" max="12823" width="4.109375" style="403" customWidth="1"/>
    <col min="12824" max="12824" width="4.6640625" style="403" customWidth="1"/>
    <col min="12825" max="12825" width="5.33203125" style="403" customWidth="1"/>
    <col min="12826" max="12826" width="4.109375" style="403" customWidth="1"/>
    <col min="12827" max="12827" width="4.6640625" style="403" customWidth="1"/>
    <col min="12828" max="12828" width="4.5546875" style="403" customWidth="1"/>
    <col min="12829" max="12829" width="5.109375" style="403" customWidth="1"/>
    <col min="12830" max="12830" width="4.109375" style="403" customWidth="1"/>
    <col min="12831" max="12831" width="4.44140625" style="403" customWidth="1"/>
    <col min="12832" max="12833" width="4.33203125" style="403" customWidth="1"/>
    <col min="12834" max="12835" width="4.109375" style="403" customWidth="1"/>
    <col min="12836" max="12836" width="5.6640625" style="403" customWidth="1"/>
    <col min="12837" max="12837" width="5" style="403" customWidth="1"/>
    <col min="12838" max="12838" width="6.5546875" style="403" customWidth="1"/>
    <col min="12839" max="13056" width="8.88671875" style="403"/>
    <col min="13057" max="13057" width="3.44140625" style="403" customWidth="1"/>
    <col min="13058" max="13058" width="40.6640625" style="403" customWidth="1"/>
    <col min="13059" max="13059" width="4.5546875" style="403" customWidth="1"/>
    <col min="13060" max="13060" width="4.33203125" style="403" customWidth="1"/>
    <col min="13061" max="13061" width="4.44140625" style="403" customWidth="1"/>
    <col min="13062" max="13062" width="4" style="403" customWidth="1"/>
    <col min="13063" max="13064" width="4.109375" style="403" customWidth="1"/>
    <col min="13065" max="13065" width="4" style="403" customWidth="1"/>
    <col min="13066" max="13066" width="4.33203125" style="403" customWidth="1"/>
    <col min="13067" max="13067" width="4.109375" style="403" customWidth="1"/>
    <col min="13068" max="13068" width="4.33203125" style="403" customWidth="1"/>
    <col min="13069" max="13069" width="4" style="403" customWidth="1"/>
    <col min="13070" max="13074" width="4.33203125" style="403" customWidth="1"/>
    <col min="13075" max="13075" width="4.44140625" style="403" customWidth="1"/>
    <col min="13076" max="13076" width="4.33203125" style="403" customWidth="1"/>
    <col min="13077" max="13077" width="4.44140625" style="403" customWidth="1"/>
    <col min="13078" max="13078" width="4.33203125" style="403" customWidth="1"/>
    <col min="13079" max="13079" width="4.109375" style="403" customWidth="1"/>
    <col min="13080" max="13080" width="4.6640625" style="403" customWidth="1"/>
    <col min="13081" max="13081" width="5.33203125" style="403" customWidth="1"/>
    <col min="13082" max="13082" width="4.109375" style="403" customWidth="1"/>
    <col min="13083" max="13083" width="4.6640625" style="403" customWidth="1"/>
    <col min="13084" max="13084" width="4.5546875" style="403" customWidth="1"/>
    <col min="13085" max="13085" width="5.109375" style="403" customWidth="1"/>
    <col min="13086" max="13086" width="4.109375" style="403" customWidth="1"/>
    <col min="13087" max="13087" width="4.44140625" style="403" customWidth="1"/>
    <col min="13088" max="13089" width="4.33203125" style="403" customWidth="1"/>
    <col min="13090" max="13091" width="4.109375" style="403" customWidth="1"/>
    <col min="13092" max="13092" width="5.6640625" style="403" customWidth="1"/>
    <col min="13093" max="13093" width="5" style="403" customWidth="1"/>
    <col min="13094" max="13094" width="6.5546875" style="403" customWidth="1"/>
    <col min="13095" max="13312" width="8.88671875" style="403"/>
    <col min="13313" max="13313" width="3.44140625" style="403" customWidth="1"/>
    <col min="13314" max="13314" width="40.6640625" style="403" customWidth="1"/>
    <col min="13315" max="13315" width="4.5546875" style="403" customWidth="1"/>
    <col min="13316" max="13316" width="4.33203125" style="403" customWidth="1"/>
    <col min="13317" max="13317" width="4.44140625" style="403" customWidth="1"/>
    <col min="13318" max="13318" width="4" style="403" customWidth="1"/>
    <col min="13319" max="13320" width="4.109375" style="403" customWidth="1"/>
    <col min="13321" max="13321" width="4" style="403" customWidth="1"/>
    <col min="13322" max="13322" width="4.33203125" style="403" customWidth="1"/>
    <col min="13323" max="13323" width="4.109375" style="403" customWidth="1"/>
    <col min="13324" max="13324" width="4.33203125" style="403" customWidth="1"/>
    <col min="13325" max="13325" width="4" style="403" customWidth="1"/>
    <col min="13326" max="13330" width="4.33203125" style="403" customWidth="1"/>
    <col min="13331" max="13331" width="4.44140625" style="403" customWidth="1"/>
    <col min="13332" max="13332" width="4.33203125" style="403" customWidth="1"/>
    <col min="13333" max="13333" width="4.44140625" style="403" customWidth="1"/>
    <col min="13334" max="13334" width="4.33203125" style="403" customWidth="1"/>
    <col min="13335" max="13335" width="4.109375" style="403" customWidth="1"/>
    <col min="13336" max="13336" width="4.6640625" style="403" customWidth="1"/>
    <col min="13337" max="13337" width="5.33203125" style="403" customWidth="1"/>
    <col min="13338" max="13338" width="4.109375" style="403" customWidth="1"/>
    <col min="13339" max="13339" width="4.6640625" style="403" customWidth="1"/>
    <col min="13340" max="13340" width="4.5546875" style="403" customWidth="1"/>
    <col min="13341" max="13341" width="5.109375" style="403" customWidth="1"/>
    <col min="13342" max="13342" width="4.109375" style="403" customWidth="1"/>
    <col min="13343" max="13343" width="4.44140625" style="403" customWidth="1"/>
    <col min="13344" max="13345" width="4.33203125" style="403" customWidth="1"/>
    <col min="13346" max="13347" width="4.109375" style="403" customWidth="1"/>
    <col min="13348" max="13348" width="5.6640625" style="403" customWidth="1"/>
    <col min="13349" max="13349" width="5" style="403" customWidth="1"/>
    <col min="13350" max="13350" width="6.5546875" style="403" customWidth="1"/>
    <col min="13351" max="13568" width="8.88671875" style="403"/>
    <col min="13569" max="13569" width="3.44140625" style="403" customWidth="1"/>
    <col min="13570" max="13570" width="40.6640625" style="403" customWidth="1"/>
    <col min="13571" max="13571" width="4.5546875" style="403" customWidth="1"/>
    <col min="13572" max="13572" width="4.33203125" style="403" customWidth="1"/>
    <col min="13573" max="13573" width="4.44140625" style="403" customWidth="1"/>
    <col min="13574" max="13574" width="4" style="403" customWidth="1"/>
    <col min="13575" max="13576" width="4.109375" style="403" customWidth="1"/>
    <col min="13577" max="13577" width="4" style="403" customWidth="1"/>
    <col min="13578" max="13578" width="4.33203125" style="403" customWidth="1"/>
    <col min="13579" max="13579" width="4.109375" style="403" customWidth="1"/>
    <col min="13580" max="13580" width="4.33203125" style="403" customWidth="1"/>
    <col min="13581" max="13581" width="4" style="403" customWidth="1"/>
    <col min="13582" max="13586" width="4.33203125" style="403" customWidth="1"/>
    <col min="13587" max="13587" width="4.44140625" style="403" customWidth="1"/>
    <col min="13588" max="13588" width="4.33203125" style="403" customWidth="1"/>
    <col min="13589" max="13589" width="4.44140625" style="403" customWidth="1"/>
    <col min="13590" max="13590" width="4.33203125" style="403" customWidth="1"/>
    <col min="13591" max="13591" width="4.109375" style="403" customWidth="1"/>
    <col min="13592" max="13592" width="4.6640625" style="403" customWidth="1"/>
    <col min="13593" max="13593" width="5.33203125" style="403" customWidth="1"/>
    <col min="13594" max="13594" width="4.109375" style="403" customWidth="1"/>
    <col min="13595" max="13595" width="4.6640625" style="403" customWidth="1"/>
    <col min="13596" max="13596" width="4.5546875" style="403" customWidth="1"/>
    <col min="13597" max="13597" width="5.109375" style="403" customWidth="1"/>
    <col min="13598" max="13598" width="4.109375" style="403" customWidth="1"/>
    <col min="13599" max="13599" width="4.44140625" style="403" customWidth="1"/>
    <col min="13600" max="13601" width="4.33203125" style="403" customWidth="1"/>
    <col min="13602" max="13603" width="4.109375" style="403" customWidth="1"/>
    <col min="13604" max="13604" width="5.6640625" style="403" customWidth="1"/>
    <col min="13605" max="13605" width="5" style="403" customWidth="1"/>
    <col min="13606" max="13606" width="6.5546875" style="403" customWidth="1"/>
    <col min="13607" max="13824" width="8.88671875" style="403"/>
    <col min="13825" max="13825" width="3.44140625" style="403" customWidth="1"/>
    <col min="13826" max="13826" width="40.6640625" style="403" customWidth="1"/>
    <col min="13827" max="13827" width="4.5546875" style="403" customWidth="1"/>
    <col min="13828" max="13828" width="4.33203125" style="403" customWidth="1"/>
    <col min="13829" max="13829" width="4.44140625" style="403" customWidth="1"/>
    <col min="13830" max="13830" width="4" style="403" customWidth="1"/>
    <col min="13831" max="13832" width="4.109375" style="403" customWidth="1"/>
    <col min="13833" max="13833" width="4" style="403" customWidth="1"/>
    <col min="13834" max="13834" width="4.33203125" style="403" customWidth="1"/>
    <col min="13835" max="13835" width="4.109375" style="403" customWidth="1"/>
    <col min="13836" max="13836" width="4.33203125" style="403" customWidth="1"/>
    <col min="13837" max="13837" width="4" style="403" customWidth="1"/>
    <col min="13838" max="13842" width="4.33203125" style="403" customWidth="1"/>
    <col min="13843" max="13843" width="4.44140625" style="403" customWidth="1"/>
    <col min="13844" max="13844" width="4.33203125" style="403" customWidth="1"/>
    <col min="13845" max="13845" width="4.44140625" style="403" customWidth="1"/>
    <col min="13846" max="13846" width="4.33203125" style="403" customWidth="1"/>
    <col min="13847" max="13847" width="4.109375" style="403" customWidth="1"/>
    <col min="13848" max="13848" width="4.6640625" style="403" customWidth="1"/>
    <col min="13849" max="13849" width="5.33203125" style="403" customWidth="1"/>
    <col min="13850" max="13850" width="4.109375" style="403" customWidth="1"/>
    <col min="13851" max="13851" width="4.6640625" style="403" customWidth="1"/>
    <col min="13852" max="13852" width="4.5546875" style="403" customWidth="1"/>
    <col min="13853" max="13853" width="5.109375" style="403" customWidth="1"/>
    <col min="13854" max="13854" width="4.109375" style="403" customWidth="1"/>
    <col min="13855" max="13855" width="4.44140625" style="403" customWidth="1"/>
    <col min="13856" max="13857" width="4.33203125" style="403" customWidth="1"/>
    <col min="13858" max="13859" width="4.109375" style="403" customWidth="1"/>
    <col min="13860" max="13860" width="5.6640625" style="403" customWidth="1"/>
    <col min="13861" max="13861" width="5" style="403" customWidth="1"/>
    <col min="13862" max="13862" width="6.5546875" style="403" customWidth="1"/>
    <col min="13863" max="14080" width="8.88671875" style="403"/>
    <col min="14081" max="14081" width="3.44140625" style="403" customWidth="1"/>
    <col min="14082" max="14082" width="40.6640625" style="403" customWidth="1"/>
    <col min="14083" max="14083" width="4.5546875" style="403" customWidth="1"/>
    <col min="14084" max="14084" width="4.33203125" style="403" customWidth="1"/>
    <col min="14085" max="14085" width="4.44140625" style="403" customWidth="1"/>
    <col min="14086" max="14086" width="4" style="403" customWidth="1"/>
    <col min="14087" max="14088" width="4.109375" style="403" customWidth="1"/>
    <col min="14089" max="14089" width="4" style="403" customWidth="1"/>
    <col min="14090" max="14090" width="4.33203125" style="403" customWidth="1"/>
    <col min="14091" max="14091" width="4.109375" style="403" customWidth="1"/>
    <col min="14092" max="14092" width="4.33203125" style="403" customWidth="1"/>
    <col min="14093" max="14093" width="4" style="403" customWidth="1"/>
    <col min="14094" max="14098" width="4.33203125" style="403" customWidth="1"/>
    <col min="14099" max="14099" width="4.44140625" style="403" customWidth="1"/>
    <col min="14100" max="14100" width="4.33203125" style="403" customWidth="1"/>
    <col min="14101" max="14101" width="4.44140625" style="403" customWidth="1"/>
    <col min="14102" max="14102" width="4.33203125" style="403" customWidth="1"/>
    <col min="14103" max="14103" width="4.109375" style="403" customWidth="1"/>
    <col min="14104" max="14104" width="4.6640625" style="403" customWidth="1"/>
    <col min="14105" max="14105" width="5.33203125" style="403" customWidth="1"/>
    <col min="14106" max="14106" width="4.109375" style="403" customWidth="1"/>
    <col min="14107" max="14107" width="4.6640625" style="403" customWidth="1"/>
    <col min="14108" max="14108" width="4.5546875" style="403" customWidth="1"/>
    <col min="14109" max="14109" width="5.109375" style="403" customWidth="1"/>
    <col min="14110" max="14110" width="4.109375" style="403" customWidth="1"/>
    <col min="14111" max="14111" width="4.44140625" style="403" customWidth="1"/>
    <col min="14112" max="14113" width="4.33203125" style="403" customWidth="1"/>
    <col min="14114" max="14115" width="4.109375" style="403" customWidth="1"/>
    <col min="14116" max="14116" width="5.6640625" style="403" customWidth="1"/>
    <col min="14117" max="14117" width="5" style="403" customWidth="1"/>
    <col min="14118" max="14118" width="6.5546875" style="403" customWidth="1"/>
    <col min="14119" max="14336" width="8.88671875" style="403"/>
    <col min="14337" max="14337" width="3.44140625" style="403" customWidth="1"/>
    <col min="14338" max="14338" width="40.6640625" style="403" customWidth="1"/>
    <col min="14339" max="14339" width="4.5546875" style="403" customWidth="1"/>
    <col min="14340" max="14340" width="4.33203125" style="403" customWidth="1"/>
    <col min="14341" max="14341" width="4.44140625" style="403" customWidth="1"/>
    <col min="14342" max="14342" width="4" style="403" customWidth="1"/>
    <col min="14343" max="14344" width="4.109375" style="403" customWidth="1"/>
    <col min="14345" max="14345" width="4" style="403" customWidth="1"/>
    <col min="14346" max="14346" width="4.33203125" style="403" customWidth="1"/>
    <col min="14347" max="14347" width="4.109375" style="403" customWidth="1"/>
    <col min="14348" max="14348" width="4.33203125" style="403" customWidth="1"/>
    <col min="14349" max="14349" width="4" style="403" customWidth="1"/>
    <col min="14350" max="14354" width="4.33203125" style="403" customWidth="1"/>
    <col min="14355" max="14355" width="4.44140625" style="403" customWidth="1"/>
    <col min="14356" max="14356" width="4.33203125" style="403" customWidth="1"/>
    <col min="14357" max="14357" width="4.44140625" style="403" customWidth="1"/>
    <col min="14358" max="14358" width="4.33203125" style="403" customWidth="1"/>
    <col min="14359" max="14359" width="4.109375" style="403" customWidth="1"/>
    <col min="14360" max="14360" width="4.6640625" style="403" customWidth="1"/>
    <col min="14361" max="14361" width="5.33203125" style="403" customWidth="1"/>
    <col min="14362" max="14362" width="4.109375" style="403" customWidth="1"/>
    <col min="14363" max="14363" width="4.6640625" style="403" customWidth="1"/>
    <col min="14364" max="14364" width="4.5546875" style="403" customWidth="1"/>
    <col min="14365" max="14365" width="5.109375" style="403" customWidth="1"/>
    <col min="14366" max="14366" width="4.109375" style="403" customWidth="1"/>
    <col min="14367" max="14367" width="4.44140625" style="403" customWidth="1"/>
    <col min="14368" max="14369" width="4.33203125" style="403" customWidth="1"/>
    <col min="14370" max="14371" width="4.109375" style="403" customWidth="1"/>
    <col min="14372" max="14372" width="5.6640625" style="403" customWidth="1"/>
    <col min="14373" max="14373" width="5" style="403" customWidth="1"/>
    <col min="14374" max="14374" width="6.5546875" style="403" customWidth="1"/>
    <col min="14375" max="14592" width="8.88671875" style="403"/>
    <col min="14593" max="14593" width="3.44140625" style="403" customWidth="1"/>
    <col min="14594" max="14594" width="40.6640625" style="403" customWidth="1"/>
    <col min="14595" max="14595" width="4.5546875" style="403" customWidth="1"/>
    <col min="14596" max="14596" width="4.33203125" style="403" customWidth="1"/>
    <col min="14597" max="14597" width="4.44140625" style="403" customWidth="1"/>
    <col min="14598" max="14598" width="4" style="403" customWidth="1"/>
    <col min="14599" max="14600" width="4.109375" style="403" customWidth="1"/>
    <col min="14601" max="14601" width="4" style="403" customWidth="1"/>
    <col min="14602" max="14602" width="4.33203125" style="403" customWidth="1"/>
    <col min="14603" max="14603" width="4.109375" style="403" customWidth="1"/>
    <col min="14604" max="14604" width="4.33203125" style="403" customWidth="1"/>
    <col min="14605" max="14605" width="4" style="403" customWidth="1"/>
    <col min="14606" max="14610" width="4.33203125" style="403" customWidth="1"/>
    <col min="14611" max="14611" width="4.44140625" style="403" customWidth="1"/>
    <col min="14612" max="14612" width="4.33203125" style="403" customWidth="1"/>
    <col min="14613" max="14613" width="4.44140625" style="403" customWidth="1"/>
    <col min="14614" max="14614" width="4.33203125" style="403" customWidth="1"/>
    <col min="14615" max="14615" width="4.109375" style="403" customWidth="1"/>
    <col min="14616" max="14616" width="4.6640625" style="403" customWidth="1"/>
    <col min="14617" max="14617" width="5.33203125" style="403" customWidth="1"/>
    <col min="14618" max="14618" width="4.109375" style="403" customWidth="1"/>
    <col min="14619" max="14619" width="4.6640625" style="403" customWidth="1"/>
    <col min="14620" max="14620" width="4.5546875" style="403" customWidth="1"/>
    <col min="14621" max="14621" width="5.109375" style="403" customWidth="1"/>
    <col min="14622" max="14622" width="4.109375" style="403" customWidth="1"/>
    <col min="14623" max="14623" width="4.44140625" style="403" customWidth="1"/>
    <col min="14624" max="14625" width="4.33203125" style="403" customWidth="1"/>
    <col min="14626" max="14627" width="4.109375" style="403" customWidth="1"/>
    <col min="14628" max="14628" width="5.6640625" style="403" customWidth="1"/>
    <col min="14629" max="14629" width="5" style="403" customWidth="1"/>
    <col min="14630" max="14630" width="6.5546875" style="403" customWidth="1"/>
    <col min="14631" max="14848" width="8.88671875" style="403"/>
    <col min="14849" max="14849" width="3.44140625" style="403" customWidth="1"/>
    <col min="14850" max="14850" width="40.6640625" style="403" customWidth="1"/>
    <col min="14851" max="14851" width="4.5546875" style="403" customWidth="1"/>
    <col min="14852" max="14852" width="4.33203125" style="403" customWidth="1"/>
    <col min="14853" max="14853" width="4.44140625" style="403" customWidth="1"/>
    <col min="14854" max="14854" width="4" style="403" customWidth="1"/>
    <col min="14855" max="14856" width="4.109375" style="403" customWidth="1"/>
    <col min="14857" max="14857" width="4" style="403" customWidth="1"/>
    <col min="14858" max="14858" width="4.33203125" style="403" customWidth="1"/>
    <col min="14859" max="14859" width="4.109375" style="403" customWidth="1"/>
    <col min="14860" max="14860" width="4.33203125" style="403" customWidth="1"/>
    <col min="14861" max="14861" width="4" style="403" customWidth="1"/>
    <col min="14862" max="14866" width="4.33203125" style="403" customWidth="1"/>
    <col min="14867" max="14867" width="4.44140625" style="403" customWidth="1"/>
    <col min="14868" max="14868" width="4.33203125" style="403" customWidth="1"/>
    <col min="14869" max="14869" width="4.44140625" style="403" customWidth="1"/>
    <col min="14870" max="14870" width="4.33203125" style="403" customWidth="1"/>
    <col min="14871" max="14871" width="4.109375" style="403" customWidth="1"/>
    <col min="14872" max="14872" width="4.6640625" style="403" customWidth="1"/>
    <col min="14873" max="14873" width="5.33203125" style="403" customWidth="1"/>
    <col min="14874" max="14874" width="4.109375" style="403" customWidth="1"/>
    <col min="14875" max="14875" width="4.6640625" style="403" customWidth="1"/>
    <col min="14876" max="14876" width="4.5546875" style="403" customWidth="1"/>
    <col min="14877" max="14877" width="5.109375" style="403" customWidth="1"/>
    <col min="14878" max="14878" width="4.109375" style="403" customWidth="1"/>
    <col min="14879" max="14879" width="4.44140625" style="403" customWidth="1"/>
    <col min="14880" max="14881" width="4.33203125" style="403" customWidth="1"/>
    <col min="14882" max="14883" width="4.109375" style="403" customWidth="1"/>
    <col min="14884" max="14884" width="5.6640625" style="403" customWidth="1"/>
    <col min="14885" max="14885" width="5" style="403" customWidth="1"/>
    <col min="14886" max="14886" width="6.5546875" style="403" customWidth="1"/>
    <col min="14887" max="15104" width="8.88671875" style="403"/>
    <col min="15105" max="15105" width="3.44140625" style="403" customWidth="1"/>
    <col min="15106" max="15106" width="40.6640625" style="403" customWidth="1"/>
    <col min="15107" max="15107" width="4.5546875" style="403" customWidth="1"/>
    <col min="15108" max="15108" width="4.33203125" style="403" customWidth="1"/>
    <col min="15109" max="15109" width="4.44140625" style="403" customWidth="1"/>
    <col min="15110" max="15110" width="4" style="403" customWidth="1"/>
    <col min="15111" max="15112" width="4.109375" style="403" customWidth="1"/>
    <col min="15113" max="15113" width="4" style="403" customWidth="1"/>
    <col min="15114" max="15114" width="4.33203125" style="403" customWidth="1"/>
    <col min="15115" max="15115" width="4.109375" style="403" customWidth="1"/>
    <col min="15116" max="15116" width="4.33203125" style="403" customWidth="1"/>
    <col min="15117" max="15117" width="4" style="403" customWidth="1"/>
    <col min="15118" max="15122" width="4.33203125" style="403" customWidth="1"/>
    <col min="15123" max="15123" width="4.44140625" style="403" customWidth="1"/>
    <col min="15124" max="15124" width="4.33203125" style="403" customWidth="1"/>
    <col min="15125" max="15125" width="4.44140625" style="403" customWidth="1"/>
    <col min="15126" max="15126" width="4.33203125" style="403" customWidth="1"/>
    <col min="15127" max="15127" width="4.109375" style="403" customWidth="1"/>
    <col min="15128" max="15128" width="4.6640625" style="403" customWidth="1"/>
    <col min="15129" max="15129" width="5.33203125" style="403" customWidth="1"/>
    <col min="15130" max="15130" width="4.109375" style="403" customWidth="1"/>
    <col min="15131" max="15131" width="4.6640625" style="403" customWidth="1"/>
    <col min="15132" max="15132" width="4.5546875" style="403" customWidth="1"/>
    <col min="15133" max="15133" width="5.109375" style="403" customWidth="1"/>
    <col min="15134" max="15134" width="4.109375" style="403" customWidth="1"/>
    <col min="15135" max="15135" width="4.44140625" style="403" customWidth="1"/>
    <col min="15136" max="15137" width="4.33203125" style="403" customWidth="1"/>
    <col min="15138" max="15139" width="4.109375" style="403" customWidth="1"/>
    <col min="15140" max="15140" width="5.6640625" style="403" customWidth="1"/>
    <col min="15141" max="15141" width="5" style="403" customWidth="1"/>
    <col min="15142" max="15142" width="6.5546875" style="403" customWidth="1"/>
    <col min="15143" max="15360" width="8.88671875" style="403"/>
    <col min="15361" max="15361" width="3.44140625" style="403" customWidth="1"/>
    <col min="15362" max="15362" width="40.6640625" style="403" customWidth="1"/>
    <col min="15363" max="15363" width="4.5546875" style="403" customWidth="1"/>
    <col min="15364" max="15364" width="4.33203125" style="403" customWidth="1"/>
    <col min="15365" max="15365" width="4.44140625" style="403" customWidth="1"/>
    <col min="15366" max="15366" width="4" style="403" customWidth="1"/>
    <col min="15367" max="15368" width="4.109375" style="403" customWidth="1"/>
    <col min="15369" max="15369" width="4" style="403" customWidth="1"/>
    <col min="15370" max="15370" width="4.33203125" style="403" customWidth="1"/>
    <col min="15371" max="15371" width="4.109375" style="403" customWidth="1"/>
    <col min="15372" max="15372" width="4.33203125" style="403" customWidth="1"/>
    <col min="15373" max="15373" width="4" style="403" customWidth="1"/>
    <col min="15374" max="15378" width="4.33203125" style="403" customWidth="1"/>
    <col min="15379" max="15379" width="4.44140625" style="403" customWidth="1"/>
    <col min="15380" max="15380" width="4.33203125" style="403" customWidth="1"/>
    <col min="15381" max="15381" width="4.44140625" style="403" customWidth="1"/>
    <col min="15382" max="15382" width="4.33203125" style="403" customWidth="1"/>
    <col min="15383" max="15383" width="4.109375" style="403" customWidth="1"/>
    <col min="15384" max="15384" width="4.6640625" style="403" customWidth="1"/>
    <col min="15385" max="15385" width="5.33203125" style="403" customWidth="1"/>
    <col min="15386" max="15386" width="4.109375" style="403" customWidth="1"/>
    <col min="15387" max="15387" width="4.6640625" style="403" customWidth="1"/>
    <col min="15388" max="15388" width="4.5546875" style="403" customWidth="1"/>
    <col min="15389" max="15389" width="5.109375" style="403" customWidth="1"/>
    <col min="15390" max="15390" width="4.109375" style="403" customWidth="1"/>
    <col min="15391" max="15391" width="4.44140625" style="403" customWidth="1"/>
    <col min="15392" max="15393" width="4.33203125" style="403" customWidth="1"/>
    <col min="15394" max="15395" width="4.109375" style="403" customWidth="1"/>
    <col min="15396" max="15396" width="5.6640625" style="403" customWidth="1"/>
    <col min="15397" max="15397" width="5" style="403" customWidth="1"/>
    <col min="15398" max="15398" width="6.5546875" style="403" customWidth="1"/>
    <col min="15399" max="15616" width="8.88671875" style="403"/>
    <col min="15617" max="15617" width="3.44140625" style="403" customWidth="1"/>
    <col min="15618" max="15618" width="40.6640625" style="403" customWidth="1"/>
    <col min="15619" max="15619" width="4.5546875" style="403" customWidth="1"/>
    <col min="15620" max="15620" width="4.33203125" style="403" customWidth="1"/>
    <col min="15621" max="15621" width="4.44140625" style="403" customWidth="1"/>
    <col min="15622" max="15622" width="4" style="403" customWidth="1"/>
    <col min="15623" max="15624" width="4.109375" style="403" customWidth="1"/>
    <col min="15625" max="15625" width="4" style="403" customWidth="1"/>
    <col min="15626" max="15626" width="4.33203125" style="403" customWidth="1"/>
    <col min="15627" max="15627" width="4.109375" style="403" customWidth="1"/>
    <col min="15628" max="15628" width="4.33203125" style="403" customWidth="1"/>
    <col min="15629" max="15629" width="4" style="403" customWidth="1"/>
    <col min="15630" max="15634" width="4.33203125" style="403" customWidth="1"/>
    <col min="15635" max="15635" width="4.44140625" style="403" customWidth="1"/>
    <col min="15636" max="15636" width="4.33203125" style="403" customWidth="1"/>
    <col min="15637" max="15637" width="4.44140625" style="403" customWidth="1"/>
    <col min="15638" max="15638" width="4.33203125" style="403" customWidth="1"/>
    <col min="15639" max="15639" width="4.109375" style="403" customWidth="1"/>
    <col min="15640" max="15640" width="4.6640625" style="403" customWidth="1"/>
    <col min="15641" max="15641" width="5.33203125" style="403" customWidth="1"/>
    <col min="15642" max="15642" width="4.109375" style="403" customWidth="1"/>
    <col min="15643" max="15643" width="4.6640625" style="403" customWidth="1"/>
    <col min="15644" max="15644" width="4.5546875" style="403" customWidth="1"/>
    <col min="15645" max="15645" width="5.109375" style="403" customWidth="1"/>
    <col min="15646" max="15646" width="4.109375" style="403" customWidth="1"/>
    <col min="15647" max="15647" width="4.44140625" style="403" customWidth="1"/>
    <col min="15648" max="15649" width="4.33203125" style="403" customWidth="1"/>
    <col min="15650" max="15651" width="4.109375" style="403" customWidth="1"/>
    <col min="15652" max="15652" width="5.6640625" style="403" customWidth="1"/>
    <col min="15653" max="15653" width="5" style="403" customWidth="1"/>
    <col min="15654" max="15654" width="6.5546875" style="403" customWidth="1"/>
    <col min="15655" max="15872" width="8.88671875" style="403"/>
    <col min="15873" max="15873" width="3.44140625" style="403" customWidth="1"/>
    <col min="15874" max="15874" width="40.6640625" style="403" customWidth="1"/>
    <col min="15875" max="15875" width="4.5546875" style="403" customWidth="1"/>
    <col min="15876" max="15876" width="4.33203125" style="403" customWidth="1"/>
    <col min="15877" max="15877" width="4.44140625" style="403" customWidth="1"/>
    <col min="15878" max="15878" width="4" style="403" customWidth="1"/>
    <col min="15879" max="15880" width="4.109375" style="403" customWidth="1"/>
    <col min="15881" max="15881" width="4" style="403" customWidth="1"/>
    <col min="15882" max="15882" width="4.33203125" style="403" customWidth="1"/>
    <col min="15883" max="15883" width="4.109375" style="403" customWidth="1"/>
    <col min="15884" max="15884" width="4.33203125" style="403" customWidth="1"/>
    <col min="15885" max="15885" width="4" style="403" customWidth="1"/>
    <col min="15886" max="15890" width="4.33203125" style="403" customWidth="1"/>
    <col min="15891" max="15891" width="4.44140625" style="403" customWidth="1"/>
    <col min="15892" max="15892" width="4.33203125" style="403" customWidth="1"/>
    <col min="15893" max="15893" width="4.44140625" style="403" customWidth="1"/>
    <col min="15894" max="15894" width="4.33203125" style="403" customWidth="1"/>
    <col min="15895" max="15895" width="4.109375" style="403" customWidth="1"/>
    <col min="15896" max="15896" width="4.6640625" style="403" customWidth="1"/>
    <col min="15897" max="15897" width="5.33203125" style="403" customWidth="1"/>
    <col min="15898" max="15898" width="4.109375" style="403" customWidth="1"/>
    <col min="15899" max="15899" width="4.6640625" style="403" customWidth="1"/>
    <col min="15900" max="15900" width="4.5546875" style="403" customWidth="1"/>
    <col min="15901" max="15901" width="5.109375" style="403" customWidth="1"/>
    <col min="15902" max="15902" width="4.109375" style="403" customWidth="1"/>
    <col min="15903" max="15903" width="4.44140625" style="403" customWidth="1"/>
    <col min="15904" max="15905" width="4.33203125" style="403" customWidth="1"/>
    <col min="15906" max="15907" width="4.109375" style="403" customWidth="1"/>
    <col min="15908" max="15908" width="5.6640625" style="403" customWidth="1"/>
    <col min="15909" max="15909" width="5" style="403" customWidth="1"/>
    <col min="15910" max="15910" width="6.5546875" style="403" customWidth="1"/>
    <col min="15911" max="16128" width="8.88671875" style="403"/>
    <col min="16129" max="16129" width="3.44140625" style="403" customWidth="1"/>
    <col min="16130" max="16130" width="40.6640625" style="403" customWidth="1"/>
    <col min="16131" max="16131" width="4.5546875" style="403" customWidth="1"/>
    <col min="16132" max="16132" width="4.33203125" style="403" customWidth="1"/>
    <col min="16133" max="16133" width="4.44140625" style="403" customWidth="1"/>
    <col min="16134" max="16134" width="4" style="403" customWidth="1"/>
    <col min="16135" max="16136" width="4.109375" style="403" customWidth="1"/>
    <col min="16137" max="16137" width="4" style="403" customWidth="1"/>
    <col min="16138" max="16138" width="4.33203125" style="403" customWidth="1"/>
    <col min="16139" max="16139" width="4.109375" style="403" customWidth="1"/>
    <col min="16140" max="16140" width="4.33203125" style="403" customWidth="1"/>
    <col min="16141" max="16141" width="4" style="403" customWidth="1"/>
    <col min="16142" max="16146" width="4.33203125" style="403" customWidth="1"/>
    <col min="16147" max="16147" width="4.44140625" style="403" customWidth="1"/>
    <col min="16148" max="16148" width="4.33203125" style="403" customWidth="1"/>
    <col min="16149" max="16149" width="4.44140625" style="403" customWidth="1"/>
    <col min="16150" max="16150" width="4.33203125" style="403" customWidth="1"/>
    <col min="16151" max="16151" width="4.109375" style="403" customWidth="1"/>
    <col min="16152" max="16152" width="4.6640625" style="403" customWidth="1"/>
    <col min="16153" max="16153" width="5.33203125" style="403" customWidth="1"/>
    <col min="16154" max="16154" width="4.109375" style="403" customWidth="1"/>
    <col min="16155" max="16155" width="4.6640625" style="403" customWidth="1"/>
    <col min="16156" max="16156" width="4.5546875" style="403" customWidth="1"/>
    <col min="16157" max="16157" width="5.109375" style="403" customWidth="1"/>
    <col min="16158" max="16158" width="4.109375" style="403" customWidth="1"/>
    <col min="16159" max="16159" width="4.44140625" style="403" customWidth="1"/>
    <col min="16160" max="16161" width="4.33203125" style="403" customWidth="1"/>
    <col min="16162" max="16163" width="4.109375" style="403" customWidth="1"/>
    <col min="16164" max="16164" width="5.6640625" style="403" customWidth="1"/>
    <col min="16165" max="16165" width="5" style="403" customWidth="1"/>
    <col min="16166" max="16166" width="6.5546875" style="403" customWidth="1"/>
    <col min="16167" max="16384" width="8.88671875" style="403"/>
  </cols>
  <sheetData>
    <row r="1" spans="1:38" ht="15.6" x14ac:dyDescent="0.3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</row>
    <row r="2" spans="1:38" ht="15.6" x14ac:dyDescent="0.3">
      <c r="A2" s="445" t="s">
        <v>618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1:38" ht="15.6" x14ac:dyDescent="0.3">
      <c r="A3" s="446" t="s">
        <v>672</v>
      </c>
      <c r="B3" s="446"/>
      <c r="C3" s="446"/>
      <c r="D3" s="446"/>
      <c r="E3" s="446"/>
      <c r="F3" s="446"/>
      <c r="G3" s="446"/>
      <c r="H3" s="446"/>
    </row>
    <row r="4" spans="1:38" ht="15.6" x14ac:dyDescent="0.3">
      <c r="A4" s="446" t="s">
        <v>705</v>
      </c>
      <c r="B4" s="446"/>
      <c r="C4" s="446"/>
      <c r="D4" s="446"/>
      <c r="E4" s="446"/>
      <c r="F4" s="446"/>
      <c r="G4" s="446"/>
      <c r="H4" s="446"/>
    </row>
    <row r="5" spans="1:38" ht="15.6" x14ac:dyDescent="0.3">
      <c r="A5" s="446" t="s">
        <v>706</v>
      </c>
      <c r="B5" s="446"/>
      <c r="C5" s="446"/>
      <c r="D5" s="446"/>
      <c r="E5" s="446"/>
      <c r="F5" s="446"/>
      <c r="G5" s="446"/>
      <c r="H5" s="446"/>
    </row>
    <row r="6" spans="1:38" ht="15.6" x14ac:dyDescent="0.3">
      <c r="A6" s="404" t="s">
        <v>674</v>
      </c>
      <c r="B6" s="404"/>
      <c r="C6" s="405"/>
      <c r="D6" s="404"/>
      <c r="E6" s="405"/>
      <c r="F6" s="404"/>
      <c r="G6" s="404"/>
      <c r="H6" s="404"/>
      <c r="L6" s="404"/>
      <c r="M6" s="404"/>
      <c r="N6" s="404"/>
      <c r="O6" s="404"/>
      <c r="P6" s="404"/>
      <c r="Q6" s="404"/>
      <c r="AD6" s="404"/>
      <c r="AE6" s="404"/>
      <c r="AF6" s="404"/>
      <c r="AG6" s="404"/>
      <c r="AH6" s="404"/>
      <c r="AI6" s="404"/>
    </row>
    <row r="8" spans="1:38" s="406" customFormat="1" ht="59.4" customHeight="1" x14ac:dyDescent="0.3">
      <c r="A8" s="447" t="s">
        <v>3</v>
      </c>
      <c r="B8" s="449" t="s">
        <v>4</v>
      </c>
      <c r="C8" s="471" t="s">
        <v>707</v>
      </c>
      <c r="D8" s="471"/>
      <c r="E8" s="471"/>
      <c r="F8" s="471" t="s">
        <v>708</v>
      </c>
      <c r="G8" s="471"/>
      <c r="H8" s="471"/>
      <c r="I8" s="471" t="s">
        <v>709</v>
      </c>
      <c r="J8" s="471"/>
      <c r="K8" s="471"/>
      <c r="L8" s="471" t="s">
        <v>710</v>
      </c>
      <c r="M8" s="471"/>
      <c r="N8" s="471"/>
      <c r="O8" s="451" t="s">
        <v>679</v>
      </c>
      <c r="P8" s="452"/>
      <c r="Q8" s="453"/>
      <c r="R8" s="451" t="s">
        <v>711</v>
      </c>
      <c r="S8" s="452"/>
      <c r="T8" s="453"/>
      <c r="U8" s="451" t="s">
        <v>520</v>
      </c>
      <c r="V8" s="452"/>
      <c r="W8" s="453"/>
      <c r="X8" s="472" t="s">
        <v>521</v>
      </c>
      <c r="Y8" s="472"/>
      <c r="Z8" s="472"/>
      <c r="AA8" s="472" t="s">
        <v>712</v>
      </c>
      <c r="AB8" s="472"/>
      <c r="AC8" s="472"/>
      <c r="AD8" s="472" t="s">
        <v>713</v>
      </c>
      <c r="AE8" s="472"/>
      <c r="AF8" s="472"/>
      <c r="AG8" s="472" t="s">
        <v>714</v>
      </c>
      <c r="AH8" s="472"/>
      <c r="AI8" s="472"/>
      <c r="AJ8" s="459" t="s">
        <v>5</v>
      </c>
      <c r="AK8" s="460"/>
      <c r="AL8" s="461"/>
    </row>
    <row r="9" spans="1:38" s="406" customFormat="1" ht="21" customHeight="1" x14ac:dyDescent="0.3">
      <c r="A9" s="448"/>
      <c r="B9" s="450"/>
      <c r="C9" s="465" t="s">
        <v>331</v>
      </c>
      <c r="D9" s="466"/>
      <c r="E9" s="467"/>
      <c r="F9" s="465" t="s">
        <v>361</v>
      </c>
      <c r="G9" s="466"/>
      <c r="H9" s="467"/>
      <c r="I9" s="465" t="s">
        <v>331</v>
      </c>
      <c r="J9" s="466"/>
      <c r="K9" s="467"/>
      <c r="L9" s="465" t="s">
        <v>631</v>
      </c>
      <c r="M9" s="466"/>
      <c r="N9" s="467"/>
      <c r="O9" s="468" t="s">
        <v>715</v>
      </c>
      <c r="P9" s="469"/>
      <c r="Q9" s="470"/>
      <c r="R9" s="465" t="s">
        <v>524</v>
      </c>
      <c r="S9" s="466"/>
      <c r="T9" s="467"/>
      <c r="U9" s="465" t="s">
        <v>344</v>
      </c>
      <c r="V9" s="466"/>
      <c r="W9" s="467"/>
      <c r="X9" s="454" t="s">
        <v>329</v>
      </c>
      <c r="Y9" s="455"/>
      <c r="Z9" s="456"/>
      <c r="AA9" s="454" t="s">
        <v>525</v>
      </c>
      <c r="AB9" s="455"/>
      <c r="AC9" s="456"/>
      <c r="AD9" s="442" t="s">
        <v>631</v>
      </c>
      <c r="AE9" s="443"/>
      <c r="AF9" s="444"/>
      <c r="AG9" s="454" t="s">
        <v>629</v>
      </c>
      <c r="AH9" s="455"/>
      <c r="AI9" s="456"/>
      <c r="AJ9" s="462"/>
      <c r="AK9" s="463"/>
      <c r="AL9" s="464"/>
    </row>
    <row r="10" spans="1:38" s="406" customFormat="1" ht="63.6" customHeight="1" x14ac:dyDescent="0.3">
      <c r="A10" s="389"/>
      <c r="B10" s="389"/>
      <c r="C10" s="389" t="s">
        <v>6</v>
      </c>
      <c r="D10" s="389" t="s">
        <v>20</v>
      </c>
      <c r="E10" s="389" t="s">
        <v>8</v>
      </c>
      <c r="F10" s="389" t="s">
        <v>6</v>
      </c>
      <c r="G10" s="389" t="s">
        <v>20</v>
      </c>
      <c r="H10" s="389" t="s">
        <v>8</v>
      </c>
      <c r="I10" s="389" t="s">
        <v>6</v>
      </c>
      <c r="J10" s="389" t="s">
        <v>20</v>
      </c>
      <c r="K10" s="389" t="s">
        <v>8</v>
      </c>
      <c r="L10" s="389" t="s">
        <v>6</v>
      </c>
      <c r="M10" s="389" t="s">
        <v>7</v>
      </c>
      <c r="N10" s="389" t="s">
        <v>8</v>
      </c>
      <c r="O10" s="389" t="s">
        <v>6</v>
      </c>
      <c r="P10" s="389" t="s">
        <v>7</v>
      </c>
      <c r="Q10" s="389" t="s">
        <v>8</v>
      </c>
      <c r="R10" s="389" t="s">
        <v>6</v>
      </c>
      <c r="S10" s="389" t="s">
        <v>20</v>
      </c>
      <c r="T10" s="389" t="s">
        <v>8</v>
      </c>
      <c r="U10" s="389" t="s">
        <v>6</v>
      </c>
      <c r="V10" s="389" t="s">
        <v>20</v>
      </c>
      <c r="W10" s="389" t="s">
        <v>8</v>
      </c>
      <c r="X10" s="389" t="s">
        <v>6</v>
      </c>
      <c r="Y10" s="389" t="s">
        <v>20</v>
      </c>
      <c r="Z10" s="389" t="s">
        <v>8</v>
      </c>
      <c r="AA10" s="389" t="s">
        <v>6</v>
      </c>
      <c r="AB10" s="389" t="s">
        <v>20</v>
      </c>
      <c r="AC10" s="389" t="s">
        <v>9</v>
      </c>
      <c r="AD10" s="389" t="s">
        <v>6</v>
      </c>
      <c r="AE10" s="389" t="s">
        <v>20</v>
      </c>
      <c r="AF10" s="389" t="s">
        <v>9</v>
      </c>
      <c r="AG10" s="389" t="s">
        <v>6</v>
      </c>
      <c r="AH10" s="389" t="s">
        <v>20</v>
      </c>
      <c r="AI10" s="389" t="s">
        <v>9</v>
      </c>
      <c r="AJ10" s="389" t="s">
        <v>6</v>
      </c>
      <c r="AK10" s="389" t="s">
        <v>20</v>
      </c>
      <c r="AL10" s="388" t="s">
        <v>632</v>
      </c>
    </row>
    <row r="11" spans="1:38" s="411" customFormat="1" ht="15.6" x14ac:dyDescent="0.25">
      <c r="A11" s="414">
        <v>1</v>
      </c>
      <c r="B11" s="427" t="str">
        <f>[1]Осн.права!B13</f>
        <v>Груздев Алексей Юрьевич</v>
      </c>
      <c r="C11" s="311">
        <v>20</v>
      </c>
      <c r="D11" s="311">
        <v>40</v>
      </c>
      <c r="E11" s="428">
        <v>85</v>
      </c>
      <c r="F11" s="311">
        <v>23</v>
      </c>
      <c r="G11" s="311">
        <v>45</v>
      </c>
      <c r="H11" s="311">
        <v>80</v>
      </c>
      <c r="I11" s="311">
        <v>20</v>
      </c>
      <c r="J11" s="311">
        <v>40</v>
      </c>
      <c r="K11" s="311">
        <v>85</v>
      </c>
      <c r="L11" s="311">
        <v>20</v>
      </c>
      <c r="M11" s="311">
        <v>46</v>
      </c>
      <c r="N11" s="311">
        <v>86</v>
      </c>
      <c r="O11" s="311">
        <v>19</v>
      </c>
      <c r="P11" s="311">
        <v>39</v>
      </c>
      <c r="Q11" s="429">
        <v>75</v>
      </c>
      <c r="R11" s="311">
        <v>25</v>
      </c>
      <c r="S11" s="311">
        <v>45</v>
      </c>
      <c r="T11" s="311">
        <v>80</v>
      </c>
      <c r="U11" s="311">
        <v>20</v>
      </c>
      <c r="V11" s="311">
        <v>45</v>
      </c>
      <c r="W11" s="311">
        <v>78</v>
      </c>
      <c r="X11" s="311">
        <v>26</v>
      </c>
      <c r="Y11" s="311">
        <v>49.5</v>
      </c>
      <c r="Z11" s="311">
        <v>85.5</v>
      </c>
      <c r="AA11" s="311">
        <v>19.5</v>
      </c>
      <c r="AB11" s="311">
        <v>36.9</v>
      </c>
      <c r="AC11" s="311">
        <v>55.9</v>
      </c>
      <c r="AD11" s="311">
        <v>20</v>
      </c>
      <c r="AE11" s="311">
        <v>45</v>
      </c>
      <c r="AF11" s="311">
        <v>53</v>
      </c>
      <c r="AG11" s="311">
        <v>16</v>
      </c>
      <c r="AH11" s="311">
        <v>36</v>
      </c>
      <c r="AI11" s="311">
        <v>56</v>
      </c>
      <c r="AJ11" s="394">
        <f>ROUND((C11+F11+I11+R11+U11+O11+X11+AA11+AD11+AG11+L11)/11,1)</f>
        <v>20.8</v>
      </c>
      <c r="AK11" s="394">
        <f>ROUND((D11+G11+J11+S11+V11+P11+Y11+AB11+AE11+AH11+M11)/11,1)</f>
        <v>42.5</v>
      </c>
      <c r="AL11" s="394">
        <f>ROUND((E11+H11+K11+T11+W11+Q11+Z11+AC11+AF11+AI11+N11)/11,1)</f>
        <v>74.5</v>
      </c>
    </row>
    <row r="12" spans="1:38" s="411" customFormat="1" ht="15.6" x14ac:dyDescent="0.25">
      <c r="A12" s="414">
        <f>A11+1</f>
        <v>2</v>
      </c>
      <c r="B12" s="427" t="str">
        <f>[1]Осн.права!B14</f>
        <v>Долгунов Виктор Викторович</v>
      </c>
      <c r="C12" s="311">
        <v>20</v>
      </c>
      <c r="D12" s="311">
        <v>40</v>
      </c>
      <c r="E12" s="428">
        <v>85</v>
      </c>
      <c r="F12" s="311">
        <v>23</v>
      </c>
      <c r="G12" s="311">
        <v>45</v>
      </c>
      <c r="H12" s="311">
        <v>70</v>
      </c>
      <c r="I12" s="311">
        <v>20</v>
      </c>
      <c r="J12" s="311">
        <v>40</v>
      </c>
      <c r="K12" s="311">
        <v>85</v>
      </c>
      <c r="L12" s="311">
        <v>15</v>
      </c>
      <c r="M12" s="311">
        <v>28</v>
      </c>
      <c r="N12" s="311">
        <v>68</v>
      </c>
      <c r="O12" s="311">
        <v>16</v>
      </c>
      <c r="P12" s="311">
        <v>36</v>
      </c>
      <c r="Q12" s="429">
        <v>65</v>
      </c>
      <c r="R12" s="311">
        <v>25</v>
      </c>
      <c r="S12" s="311">
        <v>45</v>
      </c>
      <c r="T12" s="311">
        <v>80</v>
      </c>
      <c r="U12" s="311">
        <v>20</v>
      </c>
      <c r="V12" s="311">
        <v>45</v>
      </c>
      <c r="W12" s="311">
        <v>95</v>
      </c>
      <c r="X12" s="311">
        <v>13</v>
      </c>
      <c r="Y12" s="311">
        <v>32</v>
      </c>
      <c r="Z12" s="311">
        <v>66</v>
      </c>
      <c r="AA12" s="311">
        <v>11</v>
      </c>
      <c r="AB12" s="311">
        <v>20.3</v>
      </c>
      <c r="AC12" s="311">
        <v>27.8</v>
      </c>
      <c r="AD12" s="311">
        <v>20</v>
      </c>
      <c r="AE12" s="311">
        <v>26.666666666666664</v>
      </c>
      <c r="AF12" s="311">
        <v>48</v>
      </c>
      <c r="AG12" s="311">
        <v>20</v>
      </c>
      <c r="AH12" s="311">
        <v>38</v>
      </c>
      <c r="AI12" s="311">
        <v>58</v>
      </c>
      <c r="AJ12" s="394">
        <f t="shared" ref="AJ12:AL28" si="0">ROUND((C12+F12+I12+R12+U12+O12+X12+AA12+AD12+AG12+L12)/11,1)</f>
        <v>18.5</v>
      </c>
      <c r="AK12" s="394">
        <f t="shared" si="0"/>
        <v>36</v>
      </c>
      <c r="AL12" s="394">
        <f t="shared" si="0"/>
        <v>68</v>
      </c>
    </row>
    <row r="13" spans="1:38" s="411" customFormat="1" ht="15.6" x14ac:dyDescent="0.25">
      <c r="A13" s="414">
        <f t="shared" ref="A13:A28" si="1">A12+1</f>
        <v>3</v>
      </c>
      <c r="B13" s="427" t="str">
        <f>[1]Осн.права!B15</f>
        <v>Иванова Айлана Юрьевна</v>
      </c>
      <c r="C13" s="311">
        <v>18</v>
      </c>
      <c r="D13" s="311">
        <v>40</v>
      </c>
      <c r="E13" s="428">
        <v>80</v>
      </c>
      <c r="F13" s="311">
        <v>20</v>
      </c>
      <c r="G13" s="311">
        <v>43</v>
      </c>
      <c r="H13" s="311">
        <v>70</v>
      </c>
      <c r="I13" s="311">
        <v>20</v>
      </c>
      <c r="J13" s="311">
        <v>40</v>
      </c>
      <c r="K13" s="311">
        <v>80</v>
      </c>
      <c r="L13" s="311">
        <v>15</v>
      </c>
      <c r="M13" s="311">
        <v>37</v>
      </c>
      <c r="N13" s="311">
        <v>77</v>
      </c>
      <c r="O13" s="311">
        <v>20</v>
      </c>
      <c r="P13" s="311">
        <v>40</v>
      </c>
      <c r="Q13" s="429">
        <v>75</v>
      </c>
      <c r="R13" s="311">
        <v>25</v>
      </c>
      <c r="S13" s="311">
        <v>45</v>
      </c>
      <c r="T13" s="311">
        <v>80</v>
      </c>
      <c r="U13" s="311">
        <v>20</v>
      </c>
      <c r="V13" s="311">
        <v>45</v>
      </c>
      <c r="W13" s="311">
        <v>95</v>
      </c>
      <c r="X13" s="311">
        <v>15.5</v>
      </c>
      <c r="Y13" s="311">
        <v>24</v>
      </c>
      <c r="Z13" s="311">
        <v>68.599999999999994</v>
      </c>
      <c r="AA13" s="311">
        <v>3.5</v>
      </c>
      <c r="AB13" s="311">
        <v>8.6999999999999993</v>
      </c>
      <c r="AC13" s="311">
        <v>16.3</v>
      </c>
      <c r="AD13" s="311">
        <v>16</v>
      </c>
      <c r="AE13" s="311">
        <v>22.666666666666664</v>
      </c>
      <c r="AF13" s="311">
        <v>45</v>
      </c>
      <c r="AG13" s="311">
        <v>14</v>
      </c>
      <c r="AH13" s="311">
        <v>24</v>
      </c>
      <c r="AI13" s="311">
        <v>48</v>
      </c>
      <c r="AJ13" s="394">
        <f t="shared" si="0"/>
        <v>17</v>
      </c>
      <c r="AK13" s="394">
        <f t="shared" si="0"/>
        <v>33.6</v>
      </c>
      <c r="AL13" s="394">
        <f t="shared" si="0"/>
        <v>66.8</v>
      </c>
    </row>
    <row r="14" spans="1:38" s="411" customFormat="1" ht="15.6" x14ac:dyDescent="0.25">
      <c r="A14" s="414">
        <f t="shared" si="1"/>
        <v>4</v>
      </c>
      <c r="B14" s="427" t="str">
        <f>[1]Осн.права!B16</f>
        <v>Кураев Ян Витальевич</v>
      </c>
      <c r="C14" s="311">
        <v>18</v>
      </c>
      <c r="D14" s="311">
        <v>43</v>
      </c>
      <c r="E14" s="428">
        <v>80</v>
      </c>
      <c r="F14" s="311">
        <v>20</v>
      </c>
      <c r="G14" s="311">
        <v>43</v>
      </c>
      <c r="H14" s="311">
        <v>83</v>
      </c>
      <c r="I14" s="311">
        <v>20</v>
      </c>
      <c r="J14" s="311">
        <v>40</v>
      </c>
      <c r="K14" s="311">
        <v>80</v>
      </c>
      <c r="L14" s="311">
        <v>15</v>
      </c>
      <c r="M14" s="311">
        <v>31</v>
      </c>
      <c r="N14" s="311">
        <v>71</v>
      </c>
      <c r="O14" s="311">
        <v>25</v>
      </c>
      <c r="P14" s="311">
        <v>45</v>
      </c>
      <c r="Q14" s="429">
        <v>85</v>
      </c>
      <c r="R14" s="311">
        <v>25</v>
      </c>
      <c r="S14" s="311">
        <v>45</v>
      </c>
      <c r="T14" s="311">
        <v>80</v>
      </c>
      <c r="U14" s="311">
        <v>22</v>
      </c>
      <c r="V14" s="311">
        <v>45</v>
      </c>
      <c r="W14" s="311">
        <v>78</v>
      </c>
      <c r="X14" s="311">
        <v>23.5</v>
      </c>
      <c r="Y14" s="311">
        <v>39.5</v>
      </c>
      <c r="Z14" s="311">
        <v>79</v>
      </c>
      <c r="AA14" s="311">
        <v>15.1</v>
      </c>
      <c r="AB14" s="311">
        <v>31.9</v>
      </c>
      <c r="AC14" s="311">
        <v>50.4</v>
      </c>
      <c r="AD14" s="311">
        <v>18</v>
      </c>
      <c r="AE14" s="311">
        <v>36.333333333333329</v>
      </c>
      <c r="AF14" s="311">
        <v>50</v>
      </c>
      <c r="AG14" s="311">
        <v>15</v>
      </c>
      <c r="AH14" s="311">
        <v>35</v>
      </c>
      <c r="AI14" s="311">
        <v>65</v>
      </c>
      <c r="AJ14" s="394">
        <f t="shared" si="0"/>
        <v>19.7</v>
      </c>
      <c r="AK14" s="394">
        <f t="shared" si="0"/>
        <v>39.5</v>
      </c>
      <c r="AL14" s="394">
        <f t="shared" si="0"/>
        <v>72.900000000000006</v>
      </c>
    </row>
    <row r="15" spans="1:38" s="411" customFormat="1" ht="15.75" customHeight="1" x14ac:dyDescent="0.25">
      <c r="A15" s="414">
        <f t="shared" si="1"/>
        <v>5</v>
      </c>
      <c r="B15" s="427" t="str">
        <f>[1]Осн.права!B17</f>
        <v>Монастырев Афанасий Константинович</v>
      </c>
      <c r="C15" s="311">
        <v>18</v>
      </c>
      <c r="D15" s="311">
        <v>43</v>
      </c>
      <c r="E15" s="428">
        <v>85</v>
      </c>
      <c r="F15" s="311">
        <v>20</v>
      </c>
      <c r="G15" s="311">
        <v>43</v>
      </c>
      <c r="H15" s="311">
        <v>70</v>
      </c>
      <c r="I15" s="311">
        <v>20</v>
      </c>
      <c r="J15" s="311">
        <v>40</v>
      </c>
      <c r="K15" s="311">
        <v>85</v>
      </c>
      <c r="L15" s="311">
        <v>15</v>
      </c>
      <c r="M15" s="311">
        <v>37</v>
      </c>
      <c r="N15" s="311">
        <v>77</v>
      </c>
      <c r="O15" s="311">
        <v>13</v>
      </c>
      <c r="P15" s="311">
        <v>33</v>
      </c>
      <c r="Q15" s="429">
        <v>60</v>
      </c>
      <c r="R15" s="311">
        <v>25</v>
      </c>
      <c r="S15" s="311">
        <v>45</v>
      </c>
      <c r="T15" s="311">
        <v>80</v>
      </c>
      <c r="U15" s="311">
        <v>20</v>
      </c>
      <c r="V15" s="311">
        <v>45</v>
      </c>
      <c r="W15" s="311">
        <v>95</v>
      </c>
      <c r="X15" s="311">
        <v>6.5</v>
      </c>
      <c r="Y15" s="311">
        <v>11</v>
      </c>
      <c r="Z15" s="311">
        <v>55</v>
      </c>
      <c r="AA15" s="311">
        <v>8.6999999999999993</v>
      </c>
      <c r="AB15" s="311">
        <v>16.600000000000001</v>
      </c>
      <c r="AC15" s="311">
        <v>25.5</v>
      </c>
      <c r="AD15" s="311">
        <v>12</v>
      </c>
      <c r="AE15" s="311">
        <v>23.666666666666668</v>
      </c>
      <c r="AF15" s="311">
        <v>45</v>
      </c>
      <c r="AG15" s="311">
        <v>15</v>
      </c>
      <c r="AH15" s="311">
        <v>25</v>
      </c>
      <c r="AI15" s="311">
        <v>45</v>
      </c>
      <c r="AJ15" s="394">
        <f t="shared" si="0"/>
        <v>15.7</v>
      </c>
      <c r="AK15" s="394">
        <f t="shared" si="0"/>
        <v>32.9</v>
      </c>
      <c r="AL15" s="394">
        <f t="shared" si="0"/>
        <v>65.7</v>
      </c>
    </row>
    <row r="16" spans="1:38" s="411" customFormat="1" ht="15.6" x14ac:dyDescent="0.25">
      <c r="A16" s="414">
        <f t="shared" si="1"/>
        <v>6</v>
      </c>
      <c r="B16" s="427" t="str">
        <f>[1]Осн.права!B18</f>
        <v>Николаев Сергей Александрович</v>
      </c>
      <c r="C16" s="311">
        <v>18</v>
      </c>
      <c r="D16" s="311">
        <v>40</v>
      </c>
      <c r="E16" s="428">
        <v>80</v>
      </c>
      <c r="F16" s="311">
        <v>20</v>
      </c>
      <c r="G16" s="311">
        <v>40</v>
      </c>
      <c r="H16" s="311">
        <v>75</v>
      </c>
      <c r="I16" s="311">
        <v>20</v>
      </c>
      <c r="J16" s="311">
        <v>40</v>
      </c>
      <c r="K16" s="311">
        <v>80</v>
      </c>
      <c r="L16" s="311">
        <v>15</v>
      </c>
      <c r="M16" s="311">
        <v>35</v>
      </c>
      <c r="N16" s="311">
        <v>75</v>
      </c>
      <c r="O16" s="311">
        <v>23</v>
      </c>
      <c r="P16" s="311">
        <v>43</v>
      </c>
      <c r="Q16" s="429">
        <v>80</v>
      </c>
      <c r="R16" s="311">
        <v>25</v>
      </c>
      <c r="S16" s="311">
        <v>45</v>
      </c>
      <c r="T16" s="311">
        <v>80</v>
      </c>
      <c r="U16" s="311">
        <v>22</v>
      </c>
      <c r="V16" s="311">
        <v>45</v>
      </c>
      <c r="W16" s="311">
        <v>95</v>
      </c>
      <c r="X16" s="311">
        <v>18</v>
      </c>
      <c r="Y16" s="311">
        <v>26.5</v>
      </c>
      <c r="Z16" s="311">
        <v>65</v>
      </c>
      <c r="AA16" s="311">
        <v>11</v>
      </c>
      <c r="AB16" s="311">
        <v>28.9</v>
      </c>
      <c r="AC16" s="311">
        <v>54.4</v>
      </c>
      <c r="AD16" s="311">
        <v>11</v>
      </c>
      <c r="AE16" s="311">
        <v>21</v>
      </c>
      <c r="AF16" s="311">
        <v>45</v>
      </c>
      <c r="AG16" s="311">
        <v>18</v>
      </c>
      <c r="AH16" s="311">
        <v>36</v>
      </c>
      <c r="AI16" s="311">
        <v>56</v>
      </c>
      <c r="AJ16" s="394">
        <f t="shared" si="0"/>
        <v>18.3</v>
      </c>
      <c r="AK16" s="394">
        <f t="shared" si="0"/>
        <v>36.4</v>
      </c>
      <c r="AL16" s="394">
        <f t="shared" si="0"/>
        <v>71.400000000000006</v>
      </c>
    </row>
    <row r="17" spans="1:41" s="411" customFormat="1" ht="15.6" x14ac:dyDescent="0.25">
      <c r="A17" s="414">
        <f t="shared" si="1"/>
        <v>7</v>
      </c>
      <c r="B17" s="427" t="str">
        <f>[1]Осн.права!B19</f>
        <v>Оконешников Арсен Гавриилович</v>
      </c>
      <c r="C17" s="311">
        <v>18</v>
      </c>
      <c r="D17" s="311">
        <v>35</v>
      </c>
      <c r="E17" s="428">
        <v>80</v>
      </c>
      <c r="F17" s="311">
        <v>15</v>
      </c>
      <c r="G17" s="311">
        <v>35</v>
      </c>
      <c r="H17" s="311">
        <v>60</v>
      </c>
      <c r="I17" s="311">
        <v>20</v>
      </c>
      <c r="J17" s="311">
        <v>40</v>
      </c>
      <c r="K17" s="311">
        <v>80</v>
      </c>
      <c r="L17" s="311">
        <v>15</v>
      </c>
      <c r="M17" s="311">
        <v>23</v>
      </c>
      <c r="N17" s="311">
        <v>63</v>
      </c>
      <c r="O17" s="311">
        <v>4</v>
      </c>
      <c r="P17" s="311">
        <v>24</v>
      </c>
      <c r="Q17" s="429">
        <v>60</v>
      </c>
      <c r="R17" s="311">
        <v>25</v>
      </c>
      <c r="S17" s="311">
        <v>45</v>
      </c>
      <c r="T17" s="311">
        <v>60</v>
      </c>
      <c r="U17" s="311">
        <v>20</v>
      </c>
      <c r="V17" s="311">
        <v>45</v>
      </c>
      <c r="W17" s="311">
        <v>78</v>
      </c>
      <c r="X17" s="311">
        <v>4</v>
      </c>
      <c r="Y17" s="311">
        <v>12</v>
      </c>
      <c r="Z17" s="311">
        <v>55</v>
      </c>
      <c r="AA17" s="311">
        <v>13</v>
      </c>
      <c r="AB17" s="311">
        <v>15</v>
      </c>
      <c r="AC17" s="311">
        <v>15</v>
      </c>
      <c r="AD17" s="311">
        <v>9</v>
      </c>
      <c r="AE17" s="311">
        <v>27.333333333333332</v>
      </c>
      <c r="AF17" s="311">
        <v>45</v>
      </c>
      <c r="AG17" s="311">
        <v>16</v>
      </c>
      <c r="AH17" s="311">
        <v>26</v>
      </c>
      <c r="AI17" s="311">
        <v>46</v>
      </c>
      <c r="AJ17" s="394">
        <f t="shared" si="0"/>
        <v>14.5</v>
      </c>
      <c r="AK17" s="394">
        <f t="shared" si="0"/>
        <v>29.8</v>
      </c>
      <c r="AL17" s="394">
        <f t="shared" si="0"/>
        <v>58.4</v>
      </c>
    </row>
    <row r="18" spans="1:41" s="411" customFormat="1" ht="15.6" x14ac:dyDescent="0.25">
      <c r="A18" s="414">
        <f t="shared" si="1"/>
        <v>8</v>
      </c>
      <c r="B18" s="427" t="str">
        <f>[1]Осн.права!B20</f>
        <v>Олесов Дьулустан Николаевич</v>
      </c>
      <c r="C18" s="311">
        <v>18</v>
      </c>
      <c r="D18" s="311">
        <v>40</v>
      </c>
      <c r="E18" s="428">
        <v>85</v>
      </c>
      <c r="F18" s="311">
        <v>15</v>
      </c>
      <c r="G18" s="311">
        <v>43</v>
      </c>
      <c r="H18" s="311">
        <v>80</v>
      </c>
      <c r="I18" s="311">
        <v>20</v>
      </c>
      <c r="J18" s="311">
        <v>40</v>
      </c>
      <c r="K18" s="311">
        <v>85</v>
      </c>
      <c r="L18" s="311">
        <v>15</v>
      </c>
      <c r="M18" s="311">
        <v>31</v>
      </c>
      <c r="N18" s="311">
        <v>71</v>
      </c>
      <c r="O18" s="311">
        <v>25</v>
      </c>
      <c r="P18" s="311">
        <v>45</v>
      </c>
      <c r="Q18" s="429">
        <v>85</v>
      </c>
      <c r="R18" s="311">
        <v>25</v>
      </c>
      <c r="S18" s="311">
        <v>45</v>
      </c>
      <c r="T18" s="311">
        <v>80</v>
      </c>
      <c r="U18" s="311">
        <v>20</v>
      </c>
      <c r="V18" s="311">
        <v>45</v>
      </c>
      <c r="W18" s="311">
        <v>78</v>
      </c>
      <c r="X18" s="311">
        <v>10.5</v>
      </c>
      <c r="Y18" s="311">
        <v>46.5</v>
      </c>
      <c r="Z18" s="311">
        <v>78</v>
      </c>
      <c r="AA18" s="311">
        <v>14</v>
      </c>
      <c r="AB18" s="311">
        <v>31.9</v>
      </c>
      <c r="AC18" s="311">
        <v>37.4</v>
      </c>
      <c r="AD18" s="311">
        <v>18</v>
      </c>
      <c r="AE18" s="311">
        <v>29.666666666666668</v>
      </c>
      <c r="AF18" s="311">
        <v>53</v>
      </c>
      <c r="AG18" s="311">
        <v>16</v>
      </c>
      <c r="AH18" s="311">
        <v>36</v>
      </c>
      <c r="AI18" s="311">
        <v>63</v>
      </c>
      <c r="AJ18" s="394">
        <f t="shared" si="0"/>
        <v>17.899999999999999</v>
      </c>
      <c r="AK18" s="394">
        <f t="shared" si="0"/>
        <v>39.4</v>
      </c>
      <c r="AL18" s="394">
        <f t="shared" si="0"/>
        <v>72.3</v>
      </c>
    </row>
    <row r="19" spans="1:41" s="411" customFormat="1" ht="15.6" x14ac:dyDescent="0.25">
      <c r="A19" s="414">
        <f t="shared" si="1"/>
        <v>9</v>
      </c>
      <c r="B19" s="427" t="str">
        <f>[1]Осн.права!B21</f>
        <v>Осипов Николай Степанович</v>
      </c>
      <c r="C19" s="311">
        <v>18</v>
      </c>
      <c r="D19" s="311">
        <v>38</v>
      </c>
      <c r="E19" s="428">
        <v>85</v>
      </c>
      <c r="F19" s="311">
        <v>13</v>
      </c>
      <c r="G19" s="311">
        <v>38</v>
      </c>
      <c r="H19" s="311">
        <v>60</v>
      </c>
      <c r="I19" s="311">
        <v>20</v>
      </c>
      <c r="J19" s="311">
        <v>40</v>
      </c>
      <c r="K19" s="311">
        <v>85</v>
      </c>
      <c r="L19" s="311">
        <v>15</v>
      </c>
      <c r="M19" s="311">
        <v>25</v>
      </c>
      <c r="N19" s="311">
        <v>65</v>
      </c>
      <c r="O19" s="311">
        <v>19</v>
      </c>
      <c r="P19" s="311">
        <v>39</v>
      </c>
      <c r="Q19" s="311">
        <v>75</v>
      </c>
      <c r="R19" s="311">
        <v>25</v>
      </c>
      <c r="S19" s="311">
        <v>45</v>
      </c>
      <c r="T19" s="311">
        <v>60</v>
      </c>
      <c r="U19" s="311">
        <v>20</v>
      </c>
      <c r="V19" s="311">
        <v>45</v>
      </c>
      <c r="W19" s="311">
        <v>78</v>
      </c>
      <c r="X19" s="311">
        <v>13.5</v>
      </c>
      <c r="Y19" s="311">
        <v>28</v>
      </c>
      <c r="Z19" s="311">
        <v>66.5</v>
      </c>
      <c r="AA19" s="311">
        <v>11.2</v>
      </c>
      <c r="AB19" s="311">
        <v>18.7</v>
      </c>
      <c r="AC19" s="311">
        <v>26.4</v>
      </c>
      <c r="AD19" s="311">
        <v>17</v>
      </c>
      <c r="AE19" s="311">
        <v>17</v>
      </c>
      <c r="AF19" s="311">
        <v>27</v>
      </c>
      <c r="AG19" s="311">
        <v>14</v>
      </c>
      <c r="AH19" s="311">
        <v>24</v>
      </c>
      <c r="AI19" s="311">
        <v>48</v>
      </c>
      <c r="AJ19" s="394">
        <f t="shared" si="0"/>
        <v>16.899999999999999</v>
      </c>
      <c r="AK19" s="394">
        <f t="shared" si="0"/>
        <v>32.5</v>
      </c>
      <c r="AL19" s="394">
        <f t="shared" si="0"/>
        <v>61.4</v>
      </c>
    </row>
    <row r="20" spans="1:41" s="411" customFormat="1" ht="15.6" x14ac:dyDescent="0.25">
      <c r="A20" s="414">
        <f t="shared" si="1"/>
        <v>10</v>
      </c>
      <c r="B20" s="427" t="str">
        <f>[1]Осн.права!B22</f>
        <v>Петрова Людмила Ивановна</v>
      </c>
      <c r="C20" s="311">
        <v>18</v>
      </c>
      <c r="D20" s="311">
        <v>45</v>
      </c>
      <c r="E20" s="428">
        <v>85</v>
      </c>
      <c r="F20" s="311">
        <v>20</v>
      </c>
      <c r="G20" s="311">
        <v>45</v>
      </c>
      <c r="H20" s="311">
        <v>80</v>
      </c>
      <c r="I20" s="311">
        <v>20</v>
      </c>
      <c r="J20" s="311">
        <v>38</v>
      </c>
      <c r="K20" s="311">
        <v>85</v>
      </c>
      <c r="L20" s="311">
        <v>15</v>
      </c>
      <c r="M20" s="311">
        <v>32</v>
      </c>
      <c r="N20" s="311">
        <v>72</v>
      </c>
      <c r="O20" s="311">
        <v>19</v>
      </c>
      <c r="P20" s="311">
        <v>39</v>
      </c>
      <c r="Q20" s="311">
        <v>75</v>
      </c>
      <c r="R20" s="311">
        <v>25</v>
      </c>
      <c r="S20" s="311">
        <v>45</v>
      </c>
      <c r="T20" s="311">
        <v>80</v>
      </c>
      <c r="U20" s="311">
        <v>20</v>
      </c>
      <c r="V20" s="311">
        <v>45</v>
      </c>
      <c r="W20" s="311">
        <v>95</v>
      </c>
      <c r="X20" s="311">
        <v>29.5</v>
      </c>
      <c r="Y20" s="311">
        <v>50</v>
      </c>
      <c r="Z20" s="311">
        <v>94</v>
      </c>
      <c r="AA20" s="311">
        <v>0</v>
      </c>
      <c r="AB20" s="311">
        <v>10.1</v>
      </c>
      <c r="AC20" s="311">
        <v>29.6</v>
      </c>
      <c r="AD20" s="311">
        <v>13</v>
      </c>
      <c r="AE20" s="311">
        <v>19.666666666666664</v>
      </c>
      <c r="AF20" s="311">
        <v>45</v>
      </c>
      <c r="AG20" s="311">
        <v>16</v>
      </c>
      <c r="AH20" s="311">
        <v>30</v>
      </c>
      <c r="AI20" s="311">
        <v>60</v>
      </c>
      <c r="AJ20" s="394">
        <f t="shared" si="0"/>
        <v>17.8</v>
      </c>
      <c r="AK20" s="394">
        <f t="shared" si="0"/>
        <v>36.299999999999997</v>
      </c>
      <c r="AL20" s="394">
        <f t="shared" si="0"/>
        <v>72.8</v>
      </c>
    </row>
    <row r="21" spans="1:41" s="411" customFormat="1" ht="15.6" x14ac:dyDescent="0.25">
      <c r="A21" s="414">
        <f t="shared" si="1"/>
        <v>11</v>
      </c>
      <c r="B21" s="427" t="str">
        <f>[1]Осн.права!B23</f>
        <v>Пономарев Айтал Игоревич</v>
      </c>
      <c r="C21" s="311">
        <v>18</v>
      </c>
      <c r="D21" s="311">
        <v>22</v>
      </c>
      <c r="E21" s="430">
        <v>75</v>
      </c>
      <c r="F21" s="311">
        <v>10</v>
      </c>
      <c r="G21" s="311">
        <v>22</v>
      </c>
      <c r="H21" s="311">
        <v>60</v>
      </c>
      <c r="I21" s="311">
        <v>20</v>
      </c>
      <c r="J21" s="311">
        <v>40</v>
      </c>
      <c r="K21" s="311">
        <v>75</v>
      </c>
      <c r="L21" s="311">
        <v>13</v>
      </c>
      <c r="M21" s="311">
        <v>13</v>
      </c>
      <c r="N21" s="311">
        <v>60</v>
      </c>
      <c r="O21" s="311">
        <v>2</v>
      </c>
      <c r="P21" s="311">
        <v>22</v>
      </c>
      <c r="Q21" s="311">
        <v>60</v>
      </c>
      <c r="R21" s="311">
        <v>25</v>
      </c>
      <c r="S21" s="311">
        <v>45</v>
      </c>
      <c r="T21" s="311">
        <v>60</v>
      </c>
      <c r="U21" s="311">
        <v>20</v>
      </c>
      <c r="V21" s="311">
        <v>45</v>
      </c>
      <c r="W21" s="311">
        <v>78</v>
      </c>
      <c r="X21" s="311">
        <v>3</v>
      </c>
      <c r="Y21" s="311">
        <v>3</v>
      </c>
      <c r="Z21" s="431">
        <v>3</v>
      </c>
      <c r="AA21" s="311">
        <v>7</v>
      </c>
      <c r="AB21" s="311">
        <v>13.4</v>
      </c>
      <c r="AC21" s="311">
        <v>16.399999999999999</v>
      </c>
      <c r="AD21" s="311">
        <v>7</v>
      </c>
      <c r="AE21" s="311">
        <v>10.333333333333332</v>
      </c>
      <c r="AF21" s="311">
        <v>22</v>
      </c>
      <c r="AG21" s="311">
        <v>14</v>
      </c>
      <c r="AH21" s="311">
        <v>24</v>
      </c>
      <c r="AI21" s="311">
        <v>48</v>
      </c>
      <c r="AJ21" s="394">
        <f t="shared" si="0"/>
        <v>12.6</v>
      </c>
      <c r="AK21" s="394">
        <f t="shared" si="0"/>
        <v>23.6</v>
      </c>
      <c r="AL21" s="394">
        <f t="shared" si="0"/>
        <v>50.7</v>
      </c>
    </row>
    <row r="22" spans="1:41" s="411" customFormat="1" ht="15" customHeight="1" x14ac:dyDescent="0.25">
      <c r="A22" s="414">
        <f t="shared" si="1"/>
        <v>12</v>
      </c>
      <c r="B22" s="427" t="str">
        <f>[1]Осн.права!B24</f>
        <v>Пудов Иван Иннокентьевич</v>
      </c>
      <c r="C22" s="311">
        <v>20</v>
      </c>
      <c r="D22" s="311">
        <v>45</v>
      </c>
      <c r="E22" s="430">
        <v>85</v>
      </c>
      <c r="F22" s="311">
        <v>23</v>
      </c>
      <c r="G22" s="311">
        <v>45</v>
      </c>
      <c r="H22" s="311">
        <v>90</v>
      </c>
      <c r="I22" s="311">
        <v>20</v>
      </c>
      <c r="J22" s="311">
        <v>41</v>
      </c>
      <c r="K22" s="311">
        <v>85</v>
      </c>
      <c r="L22" s="311">
        <v>15</v>
      </c>
      <c r="M22" s="311">
        <v>36</v>
      </c>
      <c r="N22" s="311">
        <v>76</v>
      </c>
      <c r="O22" s="311">
        <v>20</v>
      </c>
      <c r="P22" s="311">
        <v>40</v>
      </c>
      <c r="Q22" s="311">
        <v>75</v>
      </c>
      <c r="R22" s="311">
        <v>25</v>
      </c>
      <c r="S22" s="311">
        <v>45</v>
      </c>
      <c r="T22" s="311">
        <v>80</v>
      </c>
      <c r="U22" s="311">
        <v>20</v>
      </c>
      <c r="V22" s="311">
        <v>45</v>
      </c>
      <c r="W22" s="311">
        <v>95</v>
      </c>
      <c r="X22" s="311">
        <v>13</v>
      </c>
      <c r="Y22" s="311">
        <v>24.5</v>
      </c>
      <c r="Z22" s="311">
        <v>65.5</v>
      </c>
      <c r="AA22" s="311">
        <v>11</v>
      </c>
      <c r="AB22" s="311">
        <v>23.3</v>
      </c>
      <c r="AC22" s="311">
        <v>45</v>
      </c>
      <c r="AD22" s="311">
        <v>17</v>
      </c>
      <c r="AE22" s="311">
        <v>32</v>
      </c>
      <c r="AF22" s="311">
        <v>48</v>
      </c>
      <c r="AG22" s="311">
        <v>14</v>
      </c>
      <c r="AH22" s="311">
        <v>24</v>
      </c>
      <c r="AI22" s="311">
        <v>48</v>
      </c>
      <c r="AJ22" s="394">
        <f t="shared" si="0"/>
        <v>18</v>
      </c>
      <c r="AK22" s="394">
        <f t="shared" si="0"/>
        <v>36.4</v>
      </c>
      <c r="AL22" s="394">
        <f t="shared" si="0"/>
        <v>72</v>
      </c>
    </row>
    <row r="23" spans="1:41" s="411" customFormat="1" ht="15.6" x14ac:dyDescent="0.25">
      <c r="A23" s="414">
        <f t="shared" si="1"/>
        <v>13</v>
      </c>
      <c r="B23" s="427" t="str">
        <f>[1]Осн.права!B25</f>
        <v>Сивцев Дмитрий Анатольевич</v>
      </c>
      <c r="C23" s="311">
        <v>18</v>
      </c>
      <c r="D23" s="311">
        <v>18</v>
      </c>
      <c r="E23" s="430">
        <v>75</v>
      </c>
      <c r="F23" s="311">
        <v>15</v>
      </c>
      <c r="G23" s="311">
        <v>18</v>
      </c>
      <c r="H23" s="311">
        <v>60</v>
      </c>
      <c r="I23" s="311">
        <v>20</v>
      </c>
      <c r="J23" s="311">
        <v>40</v>
      </c>
      <c r="K23" s="311">
        <v>75</v>
      </c>
      <c r="L23" s="311">
        <v>20</v>
      </c>
      <c r="M23" s="311">
        <v>33</v>
      </c>
      <c r="N23" s="311">
        <v>73</v>
      </c>
      <c r="O23" s="311">
        <v>23</v>
      </c>
      <c r="P23" s="311">
        <v>43</v>
      </c>
      <c r="Q23" s="311">
        <v>80</v>
      </c>
      <c r="R23" s="311">
        <v>25</v>
      </c>
      <c r="S23" s="311">
        <v>40</v>
      </c>
      <c r="T23" s="311">
        <v>80</v>
      </c>
      <c r="U23" s="311">
        <v>20</v>
      </c>
      <c r="V23" s="311">
        <v>45</v>
      </c>
      <c r="W23" s="311">
        <v>78</v>
      </c>
      <c r="X23" s="311">
        <v>19</v>
      </c>
      <c r="Y23" s="311">
        <v>19</v>
      </c>
      <c r="Z23" s="311">
        <v>65</v>
      </c>
      <c r="AA23" s="311">
        <v>19</v>
      </c>
      <c r="AB23" s="311">
        <v>24.5</v>
      </c>
      <c r="AC23" s="311">
        <v>32.299999999999997</v>
      </c>
      <c r="AD23" s="311">
        <v>19</v>
      </c>
      <c r="AE23" s="311">
        <v>24</v>
      </c>
      <c r="AF23" s="311">
        <v>34</v>
      </c>
      <c r="AG23" s="311">
        <v>20</v>
      </c>
      <c r="AH23" s="311">
        <v>36</v>
      </c>
      <c r="AI23" s="311">
        <v>56</v>
      </c>
      <c r="AJ23" s="394">
        <f t="shared" si="0"/>
        <v>19.8</v>
      </c>
      <c r="AK23" s="394">
        <f t="shared" si="0"/>
        <v>31</v>
      </c>
      <c r="AL23" s="394">
        <f t="shared" si="0"/>
        <v>64.400000000000006</v>
      </c>
    </row>
    <row r="24" spans="1:41" s="411" customFormat="1" ht="15.6" x14ac:dyDescent="0.25">
      <c r="A24" s="414">
        <f t="shared" si="1"/>
        <v>14</v>
      </c>
      <c r="B24" s="427" t="str">
        <f>[1]Осн.права!B26</f>
        <v>Сивцев Федосий Федосеевич</v>
      </c>
      <c r="C24" s="311">
        <v>18</v>
      </c>
      <c r="D24" s="311">
        <v>38</v>
      </c>
      <c r="E24" s="430">
        <v>80</v>
      </c>
      <c r="F24" s="311">
        <v>20</v>
      </c>
      <c r="G24" s="311">
        <v>38</v>
      </c>
      <c r="H24" s="311">
        <v>60</v>
      </c>
      <c r="I24" s="311">
        <v>20</v>
      </c>
      <c r="J24" s="311">
        <v>40</v>
      </c>
      <c r="K24" s="311">
        <v>80</v>
      </c>
      <c r="L24" s="311">
        <v>13</v>
      </c>
      <c r="M24" s="311">
        <v>18</v>
      </c>
      <c r="N24" s="311">
        <v>60</v>
      </c>
      <c r="O24" s="311">
        <v>19</v>
      </c>
      <c r="P24" s="311">
        <v>39</v>
      </c>
      <c r="Q24" s="311">
        <v>75</v>
      </c>
      <c r="R24" s="311">
        <v>25</v>
      </c>
      <c r="S24" s="311">
        <v>45</v>
      </c>
      <c r="T24" s="311">
        <v>60</v>
      </c>
      <c r="U24" s="311">
        <v>20</v>
      </c>
      <c r="V24" s="311">
        <v>45</v>
      </c>
      <c r="W24" s="311">
        <v>78</v>
      </c>
      <c r="X24" s="311">
        <v>18</v>
      </c>
      <c r="Y24" s="311">
        <v>21</v>
      </c>
      <c r="Z24" s="431">
        <v>26</v>
      </c>
      <c r="AA24" s="311">
        <v>17.5</v>
      </c>
      <c r="AB24" s="311">
        <v>27.9</v>
      </c>
      <c r="AC24" s="311">
        <v>30.6</v>
      </c>
      <c r="AD24" s="311">
        <v>17</v>
      </c>
      <c r="AE24" s="311">
        <v>17</v>
      </c>
      <c r="AF24" s="311">
        <v>32</v>
      </c>
      <c r="AG24" s="311">
        <v>23</v>
      </c>
      <c r="AH24" s="311">
        <v>43</v>
      </c>
      <c r="AI24" s="311">
        <v>65</v>
      </c>
      <c r="AJ24" s="394">
        <f t="shared" si="0"/>
        <v>19.100000000000001</v>
      </c>
      <c r="AK24" s="394">
        <f t="shared" si="0"/>
        <v>33.799999999999997</v>
      </c>
      <c r="AL24" s="394">
        <f t="shared" si="0"/>
        <v>58.8</v>
      </c>
    </row>
    <row r="25" spans="1:41" s="411" customFormat="1" ht="15.6" x14ac:dyDescent="0.25">
      <c r="A25" s="414">
        <f t="shared" si="1"/>
        <v>15</v>
      </c>
      <c r="B25" s="427" t="str">
        <f>[1]Осн.права!B27</f>
        <v>Синицын Степан Андреевич</v>
      </c>
      <c r="C25" s="311">
        <v>25</v>
      </c>
      <c r="D25" s="311">
        <v>45</v>
      </c>
      <c r="E25" s="430">
        <v>85</v>
      </c>
      <c r="F25" s="311">
        <v>23</v>
      </c>
      <c r="G25" s="311">
        <v>50</v>
      </c>
      <c r="H25" s="311">
        <v>75</v>
      </c>
      <c r="I25" s="311">
        <v>23</v>
      </c>
      <c r="J25" s="311">
        <v>45</v>
      </c>
      <c r="K25" s="311">
        <v>85</v>
      </c>
      <c r="L25" s="311">
        <v>17</v>
      </c>
      <c r="M25" s="311">
        <v>32</v>
      </c>
      <c r="N25" s="311">
        <v>72</v>
      </c>
      <c r="O25" s="311">
        <v>24</v>
      </c>
      <c r="P25" s="311">
        <v>44</v>
      </c>
      <c r="Q25" s="311">
        <v>85</v>
      </c>
      <c r="R25" s="311">
        <v>25</v>
      </c>
      <c r="S25" s="311">
        <v>45</v>
      </c>
      <c r="T25" s="311">
        <v>80</v>
      </c>
      <c r="U25" s="311">
        <v>22</v>
      </c>
      <c r="V25" s="311">
        <v>45</v>
      </c>
      <c r="W25" s="311">
        <v>78</v>
      </c>
      <c r="X25" s="311">
        <v>10.5</v>
      </c>
      <c r="Y25" s="311">
        <v>33.5</v>
      </c>
      <c r="Z25" s="311">
        <v>66.5</v>
      </c>
      <c r="AA25" s="311">
        <v>19</v>
      </c>
      <c r="AB25" s="311">
        <v>35.700000000000003</v>
      </c>
      <c r="AC25" s="311">
        <v>48.8</v>
      </c>
      <c r="AD25" s="311">
        <v>19</v>
      </c>
      <c r="AE25" s="311">
        <v>35.666666666666671</v>
      </c>
      <c r="AF25" s="311">
        <v>51</v>
      </c>
      <c r="AG25" s="311">
        <v>16</v>
      </c>
      <c r="AH25" s="311">
        <v>36</v>
      </c>
      <c r="AI25" s="311">
        <v>61</v>
      </c>
      <c r="AJ25" s="394">
        <f t="shared" si="0"/>
        <v>20.3</v>
      </c>
      <c r="AK25" s="394">
        <f t="shared" si="0"/>
        <v>40.6</v>
      </c>
      <c r="AL25" s="394">
        <f t="shared" si="0"/>
        <v>71.599999999999994</v>
      </c>
    </row>
    <row r="26" spans="1:41" s="411" customFormat="1" ht="15.6" x14ac:dyDescent="0.25">
      <c r="A26" s="414">
        <f t="shared" si="1"/>
        <v>16</v>
      </c>
      <c r="B26" s="427" t="str">
        <f>[1]Осн.права!B28</f>
        <v>Слепцов Егор Алексеевич</v>
      </c>
      <c r="C26" s="311">
        <v>18</v>
      </c>
      <c r="D26" s="311">
        <v>43</v>
      </c>
      <c r="E26" s="430">
        <v>80</v>
      </c>
      <c r="F26" s="311">
        <v>22</v>
      </c>
      <c r="G26" s="311">
        <v>43</v>
      </c>
      <c r="H26" s="311">
        <v>64</v>
      </c>
      <c r="I26" s="311">
        <v>20</v>
      </c>
      <c r="J26" s="311">
        <v>40</v>
      </c>
      <c r="K26" s="311">
        <v>80</v>
      </c>
      <c r="L26" s="311">
        <v>15</v>
      </c>
      <c r="M26" s="311">
        <v>27</v>
      </c>
      <c r="N26" s="311">
        <v>67</v>
      </c>
      <c r="O26" s="311">
        <v>20</v>
      </c>
      <c r="P26" s="311">
        <v>40</v>
      </c>
      <c r="Q26" s="311">
        <v>75</v>
      </c>
      <c r="R26" s="311">
        <v>25</v>
      </c>
      <c r="S26" s="311">
        <v>45</v>
      </c>
      <c r="T26" s="311">
        <v>60</v>
      </c>
      <c r="U26" s="311">
        <v>20</v>
      </c>
      <c r="V26" s="311">
        <v>45</v>
      </c>
      <c r="W26" s="311">
        <v>78</v>
      </c>
      <c r="X26" s="311">
        <v>12.5</v>
      </c>
      <c r="Y26" s="311">
        <v>15.5</v>
      </c>
      <c r="Z26" s="311">
        <v>65</v>
      </c>
      <c r="AA26" s="311">
        <v>6.5</v>
      </c>
      <c r="AB26" s="311">
        <v>14.3</v>
      </c>
      <c r="AC26" s="311">
        <v>19.7</v>
      </c>
      <c r="AD26" s="311">
        <v>14</v>
      </c>
      <c r="AE26" s="311">
        <v>19.833333333333336</v>
      </c>
      <c r="AF26" s="311">
        <v>30</v>
      </c>
      <c r="AG26" s="311">
        <v>14</v>
      </c>
      <c r="AH26" s="311">
        <v>24</v>
      </c>
      <c r="AI26" s="311">
        <v>48</v>
      </c>
      <c r="AJ26" s="394">
        <f t="shared" si="0"/>
        <v>17</v>
      </c>
      <c r="AK26" s="394">
        <f t="shared" si="0"/>
        <v>32.4</v>
      </c>
      <c r="AL26" s="394">
        <f t="shared" si="0"/>
        <v>60.6</v>
      </c>
    </row>
    <row r="27" spans="1:41" s="411" customFormat="1" ht="15.6" x14ac:dyDescent="0.25">
      <c r="A27" s="414">
        <f t="shared" si="1"/>
        <v>17</v>
      </c>
      <c r="B27" s="427" t="str">
        <f>[1]Осн.права!B29</f>
        <v>Слепцов Иван Егорович</v>
      </c>
      <c r="C27" s="311">
        <v>18</v>
      </c>
      <c r="D27" s="311">
        <v>45</v>
      </c>
      <c r="E27" s="430">
        <v>80</v>
      </c>
      <c r="F27" s="311">
        <v>20</v>
      </c>
      <c r="G27" s="311">
        <v>45</v>
      </c>
      <c r="H27" s="311">
        <v>60</v>
      </c>
      <c r="I27" s="311">
        <v>20</v>
      </c>
      <c r="J27" s="311">
        <v>39</v>
      </c>
      <c r="K27" s="311">
        <v>80</v>
      </c>
      <c r="L27" s="311">
        <v>15</v>
      </c>
      <c r="M27" s="311">
        <v>33</v>
      </c>
      <c r="N27" s="311">
        <v>73</v>
      </c>
      <c r="O27" s="311">
        <v>22</v>
      </c>
      <c r="P27" s="311">
        <v>42</v>
      </c>
      <c r="Q27" s="311">
        <v>80</v>
      </c>
      <c r="R27" s="311">
        <v>25</v>
      </c>
      <c r="S27" s="311">
        <v>45</v>
      </c>
      <c r="T27" s="311">
        <v>80</v>
      </c>
      <c r="U27" s="311">
        <v>20</v>
      </c>
      <c r="V27" s="311">
        <v>45</v>
      </c>
      <c r="W27" s="311">
        <v>78</v>
      </c>
      <c r="X27" s="311">
        <v>7</v>
      </c>
      <c r="Y27" s="311">
        <v>14.5</v>
      </c>
      <c r="Z27" s="311">
        <v>58</v>
      </c>
      <c r="AA27" s="311">
        <v>17.5</v>
      </c>
      <c r="AB27" s="311">
        <v>29.4</v>
      </c>
      <c r="AC27" s="311">
        <v>38.200000000000003</v>
      </c>
      <c r="AD27" s="311">
        <v>20</v>
      </c>
      <c r="AE27" s="311">
        <v>28.333333333333336</v>
      </c>
      <c r="AF27" s="311">
        <v>38</v>
      </c>
      <c r="AG27" s="311">
        <v>23</v>
      </c>
      <c r="AH27" s="311">
        <v>43</v>
      </c>
      <c r="AI27" s="311">
        <v>63</v>
      </c>
      <c r="AJ27" s="394">
        <f t="shared" si="0"/>
        <v>18.899999999999999</v>
      </c>
      <c r="AK27" s="394">
        <f t="shared" si="0"/>
        <v>37.200000000000003</v>
      </c>
      <c r="AL27" s="394">
        <f t="shared" si="0"/>
        <v>66.2</v>
      </c>
    </row>
    <row r="28" spans="1:41" s="411" customFormat="1" ht="15.6" x14ac:dyDescent="0.25">
      <c r="A28" s="414">
        <f t="shared" si="1"/>
        <v>18</v>
      </c>
      <c r="B28" s="427" t="str">
        <f>[1]Осн.права!B30</f>
        <v>Федоров Альберт Алексеевич</v>
      </c>
      <c r="C28" s="311">
        <v>18</v>
      </c>
      <c r="D28" s="311">
        <v>45</v>
      </c>
      <c r="E28" s="430">
        <v>85</v>
      </c>
      <c r="F28" s="311">
        <v>15</v>
      </c>
      <c r="G28" s="311">
        <v>45</v>
      </c>
      <c r="H28" s="311">
        <v>70</v>
      </c>
      <c r="I28" s="311">
        <v>20</v>
      </c>
      <c r="J28" s="311">
        <v>40</v>
      </c>
      <c r="K28" s="311">
        <v>85</v>
      </c>
      <c r="L28" s="311">
        <v>15</v>
      </c>
      <c r="M28" s="311">
        <v>30</v>
      </c>
      <c r="N28" s="311">
        <v>70</v>
      </c>
      <c r="O28" s="311">
        <v>21</v>
      </c>
      <c r="P28" s="311">
        <v>41</v>
      </c>
      <c r="Q28" s="311">
        <v>80</v>
      </c>
      <c r="R28" s="311">
        <v>25</v>
      </c>
      <c r="S28" s="311">
        <v>40</v>
      </c>
      <c r="T28" s="311">
        <v>70</v>
      </c>
      <c r="U28" s="311">
        <v>20</v>
      </c>
      <c r="V28" s="311">
        <v>45</v>
      </c>
      <c r="W28" s="311">
        <v>78</v>
      </c>
      <c r="X28" s="311">
        <v>10</v>
      </c>
      <c r="Y28" s="311">
        <v>31</v>
      </c>
      <c r="Z28" s="311">
        <v>66</v>
      </c>
      <c r="AA28" s="311">
        <v>10</v>
      </c>
      <c r="AB28" s="311">
        <v>24.3</v>
      </c>
      <c r="AC28" s="311">
        <v>42.3</v>
      </c>
      <c r="AD28" s="311">
        <v>18</v>
      </c>
      <c r="AE28" s="311">
        <v>31.333333333333332</v>
      </c>
      <c r="AF28" s="311">
        <v>50</v>
      </c>
      <c r="AG28" s="311">
        <v>21</v>
      </c>
      <c r="AH28" s="311">
        <v>39</v>
      </c>
      <c r="AI28" s="311">
        <v>64</v>
      </c>
      <c r="AJ28" s="394">
        <f t="shared" si="0"/>
        <v>17.5</v>
      </c>
      <c r="AK28" s="394">
        <f t="shared" si="0"/>
        <v>37.4</v>
      </c>
      <c r="AL28" s="394">
        <f t="shared" si="0"/>
        <v>69.099999999999994</v>
      </c>
    </row>
    <row r="29" spans="1:41" ht="40.5" customHeight="1" x14ac:dyDescent="0.25">
      <c r="A29" s="457" t="s">
        <v>10</v>
      </c>
      <c r="B29" s="458"/>
      <c r="C29" s="432"/>
      <c r="D29" s="432"/>
      <c r="E29" s="432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6"/>
      <c r="AK29" s="426"/>
      <c r="AL29" s="426"/>
    </row>
    <row r="31" spans="1:41" s="383" customFormat="1" x14ac:dyDescent="0.25">
      <c r="A31" s="384"/>
      <c r="B31" s="383" t="s">
        <v>11</v>
      </c>
      <c r="C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5"/>
      <c r="AN31" s="385"/>
      <c r="AO31" s="385"/>
    </row>
    <row r="32" spans="1:41" s="383" customFormat="1" x14ac:dyDescent="0.25">
      <c r="A32" s="384"/>
      <c r="C32" s="384"/>
      <c r="E32" s="384" t="s">
        <v>12</v>
      </c>
      <c r="F32" s="384"/>
      <c r="G32" s="384"/>
      <c r="H32" s="384"/>
      <c r="I32" s="384"/>
      <c r="J32" s="384"/>
      <c r="K32" s="402"/>
      <c r="L32" s="384"/>
      <c r="M32" s="384"/>
      <c r="N32" s="384"/>
      <c r="O32" s="384"/>
      <c r="P32" s="384"/>
      <c r="Q32" s="384"/>
      <c r="R32" s="384"/>
      <c r="S32" s="384" t="s">
        <v>13</v>
      </c>
      <c r="T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  <c r="AN32" s="385"/>
      <c r="AO32" s="385"/>
    </row>
  </sheetData>
  <mergeCells count="31">
    <mergeCell ref="AD9:AF9"/>
    <mergeCell ref="AG9:AI9"/>
    <mergeCell ref="A29:B29"/>
    <mergeCell ref="A8:A9"/>
    <mergeCell ref="B8:B9"/>
    <mergeCell ref="C8:E8"/>
    <mergeCell ref="F8:H8"/>
    <mergeCell ref="I8:K8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1:AL1"/>
    <mergeCell ref="A2:AL2"/>
    <mergeCell ref="A3:H3"/>
    <mergeCell ref="A4:H4"/>
    <mergeCell ref="A5:H5"/>
  </mergeCells>
  <pageMargins left="0.25" right="0.22" top="0.51" bottom="0.47" header="0.5" footer="0.5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view="pageBreakPreview" topLeftCell="A10" zoomScale="79" zoomScaleNormal="85" zoomScaleSheetLayoutView="79" workbookViewId="0">
      <selection activeCell="AJ28" sqref="AJ28"/>
    </sheetView>
  </sheetViews>
  <sheetFormatPr defaultRowHeight="13.2" x14ac:dyDescent="0.25"/>
  <cols>
    <col min="1" max="1" width="3.44140625" style="402" customWidth="1"/>
    <col min="2" max="2" width="38.44140625" style="403" customWidth="1"/>
    <col min="3" max="3" width="3.6640625" style="402" customWidth="1"/>
    <col min="4" max="5" width="4.109375" style="402" customWidth="1"/>
    <col min="6" max="6" width="4.33203125" style="402" customWidth="1"/>
    <col min="7" max="7" width="3.88671875" style="402" customWidth="1"/>
    <col min="8" max="8" width="4.109375" style="402" customWidth="1"/>
    <col min="9" max="9" width="4" style="402" customWidth="1"/>
    <col min="10" max="10" width="3.88671875" style="402" customWidth="1"/>
    <col min="11" max="11" width="4.109375" style="402" customWidth="1"/>
    <col min="12" max="12" width="4.33203125" style="402" customWidth="1"/>
    <col min="13" max="13" width="4" style="402" customWidth="1"/>
    <col min="14" max="17" width="4.33203125" style="402" customWidth="1"/>
    <col min="18" max="18" width="3.6640625" style="402" customWidth="1"/>
    <col min="19" max="19" width="3.88671875" style="402" customWidth="1"/>
    <col min="20" max="20" width="4.33203125" style="402" customWidth="1"/>
    <col min="21" max="21" width="4.88671875" style="402" customWidth="1"/>
    <col min="22" max="23" width="4.109375" style="402" customWidth="1"/>
    <col min="24" max="24" width="5.44140625" style="402" customWidth="1"/>
    <col min="25" max="25" width="5.5546875" style="402" customWidth="1"/>
    <col min="26" max="26" width="5.44140625" style="402" customWidth="1"/>
    <col min="27" max="27" width="5.88671875" style="402" customWidth="1"/>
    <col min="28" max="29" width="5.109375" style="402" customWidth="1"/>
    <col min="30" max="30" width="4.33203125" style="402" customWidth="1"/>
    <col min="31" max="31" width="3.88671875" style="402" customWidth="1"/>
    <col min="32" max="32" width="4.109375" style="402" customWidth="1"/>
    <col min="33" max="33" width="5.6640625" style="413" customWidth="1"/>
    <col min="34" max="34" width="5" style="413" customWidth="1"/>
    <col min="35" max="35" width="5.6640625" style="413" customWidth="1"/>
    <col min="36" max="256" width="8.88671875" style="403"/>
    <col min="257" max="257" width="3.44140625" style="403" customWidth="1"/>
    <col min="258" max="258" width="38.44140625" style="403" customWidth="1"/>
    <col min="259" max="259" width="3.6640625" style="403" customWidth="1"/>
    <col min="260" max="261" width="4.109375" style="403" customWidth="1"/>
    <col min="262" max="262" width="4.33203125" style="403" customWidth="1"/>
    <col min="263" max="263" width="3.88671875" style="403" customWidth="1"/>
    <col min="264" max="264" width="4.109375" style="403" customWidth="1"/>
    <col min="265" max="265" width="4" style="403" customWidth="1"/>
    <col min="266" max="266" width="3.88671875" style="403" customWidth="1"/>
    <col min="267" max="267" width="4.109375" style="403" customWidth="1"/>
    <col min="268" max="268" width="4.33203125" style="403" customWidth="1"/>
    <col min="269" max="269" width="4" style="403" customWidth="1"/>
    <col min="270" max="273" width="4.33203125" style="403" customWidth="1"/>
    <col min="274" max="274" width="3.6640625" style="403" customWidth="1"/>
    <col min="275" max="275" width="3.88671875" style="403" customWidth="1"/>
    <col min="276" max="276" width="4.33203125" style="403" customWidth="1"/>
    <col min="277" max="277" width="4.88671875" style="403" customWidth="1"/>
    <col min="278" max="279" width="4.109375" style="403" customWidth="1"/>
    <col min="280" max="280" width="5.44140625" style="403" customWidth="1"/>
    <col min="281" max="281" width="5.5546875" style="403" customWidth="1"/>
    <col min="282" max="282" width="5.44140625" style="403" customWidth="1"/>
    <col min="283" max="283" width="5.88671875" style="403" customWidth="1"/>
    <col min="284" max="285" width="5.109375" style="403" customWidth="1"/>
    <col min="286" max="286" width="4.33203125" style="403" customWidth="1"/>
    <col min="287" max="287" width="3.88671875" style="403" customWidth="1"/>
    <col min="288" max="288" width="4.109375" style="403" customWidth="1"/>
    <col min="289" max="289" width="5.6640625" style="403" customWidth="1"/>
    <col min="290" max="290" width="5" style="403" customWidth="1"/>
    <col min="291" max="291" width="5.6640625" style="403" customWidth="1"/>
    <col min="292" max="512" width="8.88671875" style="403"/>
    <col min="513" max="513" width="3.44140625" style="403" customWidth="1"/>
    <col min="514" max="514" width="38.44140625" style="403" customWidth="1"/>
    <col min="515" max="515" width="3.6640625" style="403" customWidth="1"/>
    <col min="516" max="517" width="4.109375" style="403" customWidth="1"/>
    <col min="518" max="518" width="4.33203125" style="403" customWidth="1"/>
    <col min="519" max="519" width="3.88671875" style="403" customWidth="1"/>
    <col min="520" max="520" width="4.109375" style="403" customWidth="1"/>
    <col min="521" max="521" width="4" style="403" customWidth="1"/>
    <col min="522" max="522" width="3.88671875" style="403" customWidth="1"/>
    <col min="523" max="523" width="4.109375" style="403" customWidth="1"/>
    <col min="524" max="524" width="4.33203125" style="403" customWidth="1"/>
    <col min="525" max="525" width="4" style="403" customWidth="1"/>
    <col min="526" max="529" width="4.33203125" style="403" customWidth="1"/>
    <col min="530" max="530" width="3.6640625" style="403" customWidth="1"/>
    <col min="531" max="531" width="3.88671875" style="403" customWidth="1"/>
    <col min="532" max="532" width="4.33203125" style="403" customWidth="1"/>
    <col min="533" max="533" width="4.88671875" style="403" customWidth="1"/>
    <col min="534" max="535" width="4.109375" style="403" customWidth="1"/>
    <col min="536" max="536" width="5.44140625" style="403" customWidth="1"/>
    <col min="537" max="537" width="5.5546875" style="403" customWidth="1"/>
    <col min="538" max="538" width="5.44140625" style="403" customWidth="1"/>
    <col min="539" max="539" width="5.88671875" style="403" customWidth="1"/>
    <col min="540" max="541" width="5.109375" style="403" customWidth="1"/>
    <col min="542" max="542" width="4.33203125" style="403" customWidth="1"/>
    <col min="543" max="543" width="3.88671875" style="403" customWidth="1"/>
    <col min="544" max="544" width="4.109375" style="403" customWidth="1"/>
    <col min="545" max="545" width="5.6640625" style="403" customWidth="1"/>
    <col min="546" max="546" width="5" style="403" customWidth="1"/>
    <col min="547" max="547" width="5.6640625" style="403" customWidth="1"/>
    <col min="548" max="768" width="8.88671875" style="403"/>
    <col min="769" max="769" width="3.44140625" style="403" customWidth="1"/>
    <col min="770" max="770" width="38.44140625" style="403" customWidth="1"/>
    <col min="771" max="771" width="3.6640625" style="403" customWidth="1"/>
    <col min="772" max="773" width="4.109375" style="403" customWidth="1"/>
    <col min="774" max="774" width="4.33203125" style="403" customWidth="1"/>
    <col min="775" max="775" width="3.88671875" style="403" customWidth="1"/>
    <col min="776" max="776" width="4.109375" style="403" customWidth="1"/>
    <col min="777" max="777" width="4" style="403" customWidth="1"/>
    <col min="778" max="778" width="3.88671875" style="403" customWidth="1"/>
    <col min="779" max="779" width="4.109375" style="403" customWidth="1"/>
    <col min="780" max="780" width="4.33203125" style="403" customWidth="1"/>
    <col min="781" max="781" width="4" style="403" customWidth="1"/>
    <col min="782" max="785" width="4.33203125" style="403" customWidth="1"/>
    <col min="786" max="786" width="3.6640625" style="403" customWidth="1"/>
    <col min="787" max="787" width="3.88671875" style="403" customWidth="1"/>
    <col min="788" max="788" width="4.33203125" style="403" customWidth="1"/>
    <col min="789" max="789" width="4.88671875" style="403" customWidth="1"/>
    <col min="790" max="791" width="4.109375" style="403" customWidth="1"/>
    <col min="792" max="792" width="5.44140625" style="403" customWidth="1"/>
    <col min="793" max="793" width="5.5546875" style="403" customWidth="1"/>
    <col min="794" max="794" width="5.44140625" style="403" customWidth="1"/>
    <col min="795" max="795" width="5.88671875" style="403" customWidth="1"/>
    <col min="796" max="797" width="5.109375" style="403" customWidth="1"/>
    <col min="798" max="798" width="4.33203125" style="403" customWidth="1"/>
    <col min="799" max="799" width="3.88671875" style="403" customWidth="1"/>
    <col min="800" max="800" width="4.109375" style="403" customWidth="1"/>
    <col min="801" max="801" width="5.6640625" style="403" customWidth="1"/>
    <col min="802" max="802" width="5" style="403" customWidth="1"/>
    <col min="803" max="803" width="5.6640625" style="403" customWidth="1"/>
    <col min="804" max="1024" width="8.88671875" style="403"/>
    <col min="1025" max="1025" width="3.44140625" style="403" customWidth="1"/>
    <col min="1026" max="1026" width="38.44140625" style="403" customWidth="1"/>
    <col min="1027" max="1027" width="3.6640625" style="403" customWidth="1"/>
    <col min="1028" max="1029" width="4.109375" style="403" customWidth="1"/>
    <col min="1030" max="1030" width="4.33203125" style="403" customWidth="1"/>
    <col min="1031" max="1031" width="3.88671875" style="403" customWidth="1"/>
    <col min="1032" max="1032" width="4.109375" style="403" customWidth="1"/>
    <col min="1033" max="1033" width="4" style="403" customWidth="1"/>
    <col min="1034" max="1034" width="3.88671875" style="403" customWidth="1"/>
    <col min="1035" max="1035" width="4.109375" style="403" customWidth="1"/>
    <col min="1036" max="1036" width="4.33203125" style="403" customWidth="1"/>
    <col min="1037" max="1037" width="4" style="403" customWidth="1"/>
    <col min="1038" max="1041" width="4.33203125" style="403" customWidth="1"/>
    <col min="1042" max="1042" width="3.6640625" style="403" customWidth="1"/>
    <col min="1043" max="1043" width="3.88671875" style="403" customWidth="1"/>
    <col min="1044" max="1044" width="4.33203125" style="403" customWidth="1"/>
    <col min="1045" max="1045" width="4.88671875" style="403" customWidth="1"/>
    <col min="1046" max="1047" width="4.109375" style="403" customWidth="1"/>
    <col min="1048" max="1048" width="5.44140625" style="403" customWidth="1"/>
    <col min="1049" max="1049" width="5.5546875" style="403" customWidth="1"/>
    <col min="1050" max="1050" width="5.44140625" style="403" customWidth="1"/>
    <col min="1051" max="1051" width="5.88671875" style="403" customWidth="1"/>
    <col min="1052" max="1053" width="5.109375" style="403" customWidth="1"/>
    <col min="1054" max="1054" width="4.33203125" style="403" customWidth="1"/>
    <col min="1055" max="1055" width="3.88671875" style="403" customWidth="1"/>
    <col min="1056" max="1056" width="4.109375" style="403" customWidth="1"/>
    <col min="1057" max="1057" width="5.6640625" style="403" customWidth="1"/>
    <col min="1058" max="1058" width="5" style="403" customWidth="1"/>
    <col min="1059" max="1059" width="5.6640625" style="403" customWidth="1"/>
    <col min="1060" max="1280" width="8.88671875" style="403"/>
    <col min="1281" max="1281" width="3.44140625" style="403" customWidth="1"/>
    <col min="1282" max="1282" width="38.44140625" style="403" customWidth="1"/>
    <col min="1283" max="1283" width="3.6640625" style="403" customWidth="1"/>
    <col min="1284" max="1285" width="4.109375" style="403" customWidth="1"/>
    <col min="1286" max="1286" width="4.33203125" style="403" customWidth="1"/>
    <col min="1287" max="1287" width="3.88671875" style="403" customWidth="1"/>
    <col min="1288" max="1288" width="4.109375" style="403" customWidth="1"/>
    <col min="1289" max="1289" width="4" style="403" customWidth="1"/>
    <col min="1290" max="1290" width="3.88671875" style="403" customWidth="1"/>
    <col min="1291" max="1291" width="4.109375" style="403" customWidth="1"/>
    <col min="1292" max="1292" width="4.33203125" style="403" customWidth="1"/>
    <col min="1293" max="1293" width="4" style="403" customWidth="1"/>
    <col min="1294" max="1297" width="4.33203125" style="403" customWidth="1"/>
    <col min="1298" max="1298" width="3.6640625" style="403" customWidth="1"/>
    <col min="1299" max="1299" width="3.88671875" style="403" customWidth="1"/>
    <col min="1300" max="1300" width="4.33203125" style="403" customWidth="1"/>
    <col min="1301" max="1301" width="4.88671875" style="403" customWidth="1"/>
    <col min="1302" max="1303" width="4.109375" style="403" customWidth="1"/>
    <col min="1304" max="1304" width="5.44140625" style="403" customWidth="1"/>
    <col min="1305" max="1305" width="5.5546875" style="403" customWidth="1"/>
    <col min="1306" max="1306" width="5.44140625" style="403" customWidth="1"/>
    <col min="1307" max="1307" width="5.88671875" style="403" customWidth="1"/>
    <col min="1308" max="1309" width="5.109375" style="403" customWidth="1"/>
    <col min="1310" max="1310" width="4.33203125" style="403" customWidth="1"/>
    <col min="1311" max="1311" width="3.88671875" style="403" customWidth="1"/>
    <col min="1312" max="1312" width="4.109375" style="403" customWidth="1"/>
    <col min="1313" max="1313" width="5.6640625" style="403" customWidth="1"/>
    <col min="1314" max="1314" width="5" style="403" customWidth="1"/>
    <col min="1315" max="1315" width="5.6640625" style="403" customWidth="1"/>
    <col min="1316" max="1536" width="8.88671875" style="403"/>
    <col min="1537" max="1537" width="3.44140625" style="403" customWidth="1"/>
    <col min="1538" max="1538" width="38.44140625" style="403" customWidth="1"/>
    <col min="1539" max="1539" width="3.6640625" style="403" customWidth="1"/>
    <col min="1540" max="1541" width="4.109375" style="403" customWidth="1"/>
    <col min="1542" max="1542" width="4.33203125" style="403" customWidth="1"/>
    <col min="1543" max="1543" width="3.88671875" style="403" customWidth="1"/>
    <col min="1544" max="1544" width="4.109375" style="403" customWidth="1"/>
    <col min="1545" max="1545" width="4" style="403" customWidth="1"/>
    <col min="1546" max="1546" width="3.88671875" style="403" customWidth="1"/>
    <col min="1547" max="1547" width="4.109375" style="403" customWidth="1"/>
    <col min="1548" max="1548" width="4.33203125" style="403" customWidth="1"/>
    <col min="1549" max="1549" width="4" style="403" customWidth="1"/>
    <col min="1550" max="1553" width="4.33203125" style="403" customWidth="1"/>
    <col min="1554" max="1554" width="3.6640625" style="403" customWidth="1"/>
    <col min="1555" max="1555" width="3.88671875" style="403" customWidth="1"/>
    <col min="1556" max="1556" width="4.33203125" style="403" customWidth="1"/>
    <col min="1557" max="1557" width="4.88671875" style="403" customWidth="1"/>
    <col min="1558" max="1559" width="4.109375" style="403" customWidth="1"/>
    <col min="1560" max="1560" width="5.44140625" style="403" customWidth="1"/>
    <col min="1561" max="1561" width="5.5546875" style="403" customWidth="1"/>
    <col min="1562" max="1562" width="5.44140625" style="403" customWidth="1"/>
    <col min="1563" max="1563" width="5.88671875" style="403" customWidth="1"/>
    <col min="1564" max="1565" width="5.109375" style="403" customWidth="1"/>
    <col min="1566" max="1566" width="4.33203125" style="403" customWidth="1"/>
    <col min="1567" max="1567" width="3.88671875" style="403" customWidth="1"/>
    <col min="1568" max="1568" width="4.109375" style="403" customWidth="1"/>
    <col min="1569" max="1569" width="5.6640625" style="403" customWidth="1"/>
    <col min="1570" max="1570" width="5" style="403" customWidth="1"/>
    <col min="1571" max="1571" width="5.6640625" style="403" customWidth="1"/>
    <col min="1572" max="1792" width="8.88671875" style="403"/>
    <col min="1793" max="1793" width="3.44140625" style="403" customWidth="1"/>
    <col min="1794" max="1794" width="38.44140625" style="403" customWidth="1"/>
    <col min="1795" max="1795" width="3.6640625" style="403" customWidth="1"/>
    <col min="1796" max="1797" width="4.109375" style="403" customWidth="1"/>
    <col min="1798" max="1798" width="4.33203125" style="403" customWidth="1"/>
    <col min="1799" max="1799" width="3.88671875" style="403" customWidth="1"/>
    <col min="1800" max="1800" width="4.109375" style="403" customWidth="1"/>
    <col min="1801" max="1801" width="4" style="403" customWidth="1"/>
    <col min="1802" max="1802" width="3.88671875" style="403" customWidth="1"/>
    <col min="1803" max="1803" width="4.109375" style="403" customWidth="1"/>
    <col min="1804" max="1804" width="4.33203125" style="403" customWidth="1"/>
    <col min="1805" max="1805" width="4" style="403" customWidth="1"/>
    <col min="1806" max="1809" width="4.33203125" style="403" customWidth="1"/>
    <col min="1810" max="1810" width="3.6640625" style="403" customWidth="1"/>
    <col min="1811" max="1811" width="3.88671875" style="403" customWidth="1"/>
    <col min="1812" max="1812" width="4.33203125" style="403" customWidth="1"/>
    <col min="1813" max="1813" width="4.88671875" style="403" customWidth="1"/>
    <col min="1814" max="1815" width="4.109375" style="403" customWidth="1"/>
    <col min="1816" max="1816" width="5.44140625" style="403" customWidth="1"/>
    <col min="1817" max="1817" width="5.5546875" style="403" customWidth="1"/>
    <col min="1818" max="1818" width="5.44140625" style="403" customWidth="1"/>
    <col min="1819" max="1819" width="5.88671875" style="403" customWidth="1"/>
    <col min="1820" max="1821" width="5.109375" style="403" customWidth="1"/>
    <col min="1822" max="1822" width="4.33203125" style="403" customWidth="1"/>
    <col min="1823" max="1823" width="3.88671875" style="403" customWidth="1"/>
    <col min="1824" max="1824" width="4.109375" style="403" customWidth="1"/>
    <col min="1825" max="1825" width="5.6640625" style="403" customWidth="1"/>
    <col min="1826" max="1826" width="5" style="403" customWidth="1"/>
    <col min="1827" max="1827" width="5.6640625" style="403" customWidth="1"/>
    <col min="1828" max="2048" width="8.88671875" style="403"/>
    <col min="2049" max="2049" width="3.44140625" style="403" customWidth="1"/>
    <col min="2050" max="2050" width="38.44140625" style="403" customWidth="1"/>
    <col min="2051" max="2051" width="3.6640625" style="403" customWidth="1"/>
    <col min="2052" max="2053" width="4.109375" style="403" customWidth="1"/>
    <col min="2054" max="2054" width="4.33203125" style="403" customWidth="1"/>
    <col min="2055" max="2055" width="3.88671875" style="403" customWidth="1"/>
    <col min="2056" max="2056" width="4.109375" style="403" customWidth="1"/>
    <col min="2057" max="2057" width="4" style="403" customWidth="1"/>
    <col min="2058" max="2058" width="3.88671875" style="403" customWidth="1"/>
    <col min="2059" max="2059" width="4.109375" style="403" customWidth="1"/>
    <col min="2060" max="2060" width="4.33203125" style="403" customWidth="1"/>
    <col min="2061" max="2061" width="4" style="403" customWidth="1"/>
    <col min="2062" max="2065" width="4.33203125" style="403" customWidth="1"/>
    <col min="2066" max="2066" width="3.6640625" style="403" customWidth="1"/>
    <col min="2067" max="2067" width="3.88671875" style="403" customWidth="1"/>
    <col min="2068" max="2068" width="4.33203125" style="403" customWidth="1"/>
    <col min="2069" max="2069" width="4.88671875" style="403" customWidth="1"/>
    <col min="2070" max="2071" width="4.109375" style="403" customWidth="1"/>
    <col min="2072" max="2072" width="5.44140625" style="403" customWidth="1"/>
    <col min="2073" max="2073" width="5.5546875" style="403" customWidth="1"/>
    <col min="2074" max="2074" width="5.44140625" style="403" customWidth="1"/>
    <col min="2075" max="2075" width="5.88671875" style="403" customWidth="1"/>
    <col min="2076" max="2077" width="5.109375" style="403" customWidth="1"/>
    <col min="2078" max="2078" width="4.33203125" style="403" customWidth="1"/>
    <col min="2079" max="2079" width="3.88671875" style="403" customWidth="1"/>
    <col min="2080" max="2080" width="4.109375" style="403" customWidth="1"/>
    <col min="2081" max="2081" width="5.6640625" style="403" customWidth="1"/>
    <col min="2082" max="2082" width="5" style="403" customWidth="1"/>
    <col min="2083" max="2083" width="5.6640625" style="403" customWidth="1"/>
    <col min="2084" max="2304" width="8.88671875" style="403"/>
    <col min="2305" max="2305" width="3.44140625" style="403" customWidth="1"/>
    <col min="2306" max="2306" width="38.44140625" style="403" customWidth="1"/>
    <col min="2307" max="2307" width="3.6640625" style="403" customWidth="1"/>
    <col min="2308" max="2309" width="4.109375" style="403" customWidth="1"/>
    <col min="2310" max="2310" width="4.33203125" style="403" customWidth="1"/>
    <col min="2311" max="2311" width="3.88671875" style="403" customWidth="1"/>
    <col min="2312" max="2312" width="4.109375" style="403" customWidth="1"/>
    <col min="2313" max="2313" width="4" style="403" customWidth="1"/>
    <col min="2314" max="2314" width="3.88671875" style="403" customWidth="1"/>
    <col min="2315" max="2315" width="4.109375" style="403" customWidth="1"/>
    <col min="2316" max="2316" width="4.33203125" style="403" customWidth="1"/>
    <col min="2317" max="2317" width="4" style="403" customWidth="1"/>
    <col min="2318" max="2321" width="4.33203125" style="403" customWidth="1"/>
    <col min="2322" max="2322" width="3.6640625" style="403" customWidth="1"/>
    <col min="2323" max="2323" width="3.88671875" style="403" customWidth="1"/>
    <col min="2324" max="2324" width="4.33203125" style="403" customWidth="1"/>
    <col min="2325" max="2325" width="4.88671875" style="403" customWidth="1"/>
    <col min="2326" max="2327" width="4.109375" style="403" customWidth="1"/>
    <col min="2328" max="2328" width="5.44140625" style="403" customWidth="1"/>
    <col min="2329" max="2329" width="5.5546875" style="403" customWidth="1"/>
    <col min="2330" max="2330" width="5.44140625" style="403" customWidth="1"/>
    <col min="2331" max="2331" width="5.88671875" style="403" customWidth="1"/>
    <col min="2332" max="2333" width="5.109375" style="403" customWidth="1"/>
    <col min="2334" max="2334" width="4.33203125" style="403" customWidth="1"/>
    <col min="2335" max="2335" width="3.88671875" style="403" customWidth="1"/>
    <col min="2336" max="2336" width="4.109375" style="403" customWidth="1"/>
    <col min="2337" max="2337" width="5.6640625" style="403" customWidth="1"/>
    <col min="2338" max="2338" width="5" style="403" customWidth="1"/>
    <col min="2339" max="2339" width="5.6640625" style="403" customWidth="1"/>
    <col min="2340" max="2560" width="8.88671875" style="403"/>
    <col min="2561" max="2561" width="3.44140625" style="403" customWidth="1"/>
    <col min="2562" max="2562" width="38.44140625" style="403" customWidth="1"/>
    <col min="2563" max="2563" width="3.6640625" style="403" customWidth="1"/>
    <col min="2564" max="2565" width="4.109375" style="403" customWidth="1"/>
    <col min="2566" max="2566" width="4.33203125" style="403" customWidth="1"/>
    <col min="2567" max="2567" width="3.88671875" style="403" customWidth="1"/>
    <col min="2568" max="2568" width="4.109375" style="403" customWidth="1"/>
    <col min="2569" max="2569" width="4" style="403" customWidth="1"/>
    <col min="2570" max="2570" width="3.88671875" style="403" customWidth="1"/>
    <col min="2571" max="2571" width="4.109375" style="403" customWidth="1"/>
    <col min="2572" max="2572" width="4.33203125" style="403" customWidth="1"/>
    <col min="2573" max="2573" width="4" style="403" customWidth="1"/>
    <col min="2574" max="2577" width="4.33203125" style="403" customWidth="1"/>
    <col min="2578" max="2578" width="3.6640625" style="403" customWidth="1"/>
    <col min="2579" max="2579" width="3.88671875" style="403" customWidth="1"/>
    <col min="2580" max="2580" width="4.33203125" style="403" customWidth="1"/>
    <col min="2581" max="2581" width="4.88671875" style="403" customWidth="1"/>
    <col min="2582" max="2583" width="4.109375" style="403" customWidth="1"/>
    <col min="2584" max="2584" width="5.44140625" style="403" customWidth="1"/>
    <col min="2585" max="2585" width="5.5546875" style="403" customWidth="1"/>
    <col min="2586" max="2586" width="5.44140625" style="403" customWidth="1"/>
    <col min="2587" max="2587" width="5.88671875" style="403" customWidth="1"/>
    <col min="2588" max="2589" width="5.109375" style="403" customWidth="1"/>
    <col min="2590" max="2590" width="4.33203125" style="403" customWidth="1"/>
    <col min="2591" max="2591" width="3.88671875" style="403" customWidth="1"/>
    <col min="2592" max="2592" width="4.109375" style="403" customWidth="1"/>
    <col min="2593" max="2593" width="5.6640625" style="403" customWidth="1"/>
    <col min="2594" max="2594" width="5" style="403" customWidth="1"/>
    <col min="2595" max="2595" width="5.6640625" style="403" customWidth="1"/>
    <col min="2596" max="2816" width="8.88671875" style="403"/>
    <col min="2817" max="2817" width="3.44140625" style="403" customWidth="1"/>
    <col min="2818" max="2818" width="38.44140625" style="403" customWidth="1"/>
    <col min="2819" max="2819" width="3.6640625" style="403" customWidth="1"/>
    <col min="2820" max="2821" width="4.109375" style="403" customWidth="1"/>
    <col min="2822" max="2822" width="4.33203125" style="403" customWidth="1"/>
    <col min="2823" max="2823" width="3.88671875" style="403" customWidth="1"/>
    <col min="2824" max="2824" width="4.109375" style="403" customWidth="1"/>
    <col min="2825" max="2825" width="4" style="403" customWidth="1"/>
    <col min="2826" max="2826" width="3.88671875" style="403" customWidth="1"/>
    <col min="2827" max="2827" width="4.109375" style="403" customWidth="1"/>
    <col min="2828" max="2828" width="4.33203125" style="403" customWidth="1"/>
    <col min="2829" max="2829" width="4" style="403" customWidth="1"/>
    <col min="2830" max="2833" width="4.33203125" style="403" customWidth="1"/>
    <col min="2834" max="2834" width="3.6640625" style="403" customWidth="1"/>
    <col min="2835" max="2835" width="3.88671875" style="403" customWidth="1"/>
    <col min="2836" max="2836" width="4.33203125" style="403" customWidth="1"/>
    <col min="2837" max="2837" width="4.88671875" style="403" customWidth="1"/>
    <col min="2838" max="2839" width="4.109375" style="403" customWidth="1"/>
    <col min="2840" max="2840" width="5.44140625" style="403" customWidth="1"/>
    <col min="2841" max="2841" width="5.5546875" style="403" customWidth="1"/>
    <col min="2842" max="2842" width="5.44140625" style="403" customWidth="1"/>
    <col min="2843" max="2843" width="5.88671875" style="403" customWidth="1"/>
    <col min="2844" max="2845" width="5.109375" style="403" customWidth="1"/>
    <col min="2846" max="2846" width="4.33203125" style="403" customWidth="1"/>
    <col min="2847" max="2847" width="3.88671875" style="403" customWidth="1"/>
    <col min="2848" max="2848" width="4.109375" style="403" customWidth="1"/>
    <col min="2849" max="2849" width="5.6640625" style="403" customWidth="1"/>
    <col min="2850" max="2850" width="5" style="403" customWidth="1"/>
    <col min="2851" max="2851" width="5.6640625" style="403" customWidth="1"/>
    <col min="2852" max="3072" width="8.88671875" style="403"/>
    <col min="3073" max="3073" width="3.44140625" style="403" customWidth="1"/>
    <col min="3074" max="3074" width="38.44140625" style="403" customWidth="1"/>
    <col min="3075" max="3075" width="3.6640625" style="403" customWidth="1"/>
    <col min="3076" max="3077" width="4.109375" style="403" customWidth="1"/>
    <col min="3078" max="3078" width="4.33203125" style="403" customWidth="1"/>
    <col min="3079" max="3079" width="3.88671875" style="403" customWidth="1"/>
    <col min="3080" max="3080" width="4.109375" style="403" customWidth="1"/>
    <col min="3081" max="3081" width="4" style="403" customWidth="1"/>
    <col min="3082" max="3082" width="3.88671875" style="403" customWidth="1"/>
    <col min="3083" max="3083" width="4.109375" style="403" customWidth="1"/>
    <col min="3084" max="3084" width="4.33203125" style="403" customWidth="1"/>
    <col min="3085" max="3085" width="4" style="403" customWidth="1"/>
    <col min="3086" max="3089" width="4.33203125" style="403" customWidth="1"/>
    <col min="3090" max="3090" width="3.6640625" style="403" customWidth="1"/>
    <col min="3091" max="3091" width="3.88671875" style="403" customWidth="1"/>
    <col min="3092" max="3092" width="4.33203125" style="403" customWidth="1"/>
    <col min="3093" max="3093" width="4.88671875" style="403" customWidth="1"/>
    <col min="3094" max="3095" width="4.109375" style="403" customWidth="1"/>
    <col min="3096" max="3096" width="5.44140625" style="403" customWidth="1"/>
    <col min="3097" max="3097" width="5.5546875" style="403" customWidth="1"/>
    <col min="3098" max="3098" width="5.44140625" style="403" customWidth="1"/>
    <col min="3099" max="3099" width="5.88671875" style="403" customWidth="1"/>
    <col min="3100" max="3101" width="5.109375" style="403" customWidth="1"/>
    <col min="3102" max="3102" width="4.33203125" style="403" customWidth="1"/>
    <col min="3103" max="3103" width="3.88671875" style="403" customWidth="1"/>
    <col min="3104" max="3104" width="4.109375" style="403" customWidth="1"/>
    <col min="3105" max="3105" width="5.6640625" style="403" customWidth="1"/>
    <col min="3106" max="3106" width="5" style="403" customWidth="1"/>
    <col min="3107" max="3107" width="5.6640625" style="403" customWidth="1"/>
    <col min="3108" max="3328" width="8.88671875" style="403"/>
    <col min="3329" max="3329" width="3.44140625" style="403" customWidth="1"/>
    <col min="3330" max="3330" width="38.44140625" style="403" customWidth="1"/>
    <col min="3331" max="3331" width="3.6640625" style="403" customWidth="1"/>
    <col min="3332" max="3333" width="4.109375" style="403" customWidth="1"/>
    <col min="3334" max="3334" width="4.33203125" style="403" customWidth="1"/>
    <col min="3335" max="3335" width="3.88671875" style="403" customWidth="1"/>
    <col min="3336" max="3336" width="4.109375" style="403" customWidth="1"/>
    <col min="3337" max="3337" width="4" style="403" customWidth="1"/>
    <col min="3338" max="3338" width="3.88671875" style="403" customWidth="1"/>
    <col min="3339" max="3339" width="4.109375" style="403" customWidth="1"/>
    <col min="3340" max="3340" width="4.33203125" style="403" customWidth="1"/>
    <col min="3341" max="3341" width="4" style="403" customWidth="1"/>
    <col min="3342" max="3345" width="4.33203125" style="403" customWidth="1"/>
    <col min="3346" max="3346" width="3.6640625" style="403" customWidth="1"/>
    <col min="3347" max="3347" width="3.88671875" style="403" customWidth="1"/>
    <col min="3348" max="3348" width="4.33203125" style="403" customWidth="1"/>
    <col min="3349" max="3349" width="4.88671875" style="403" customWidth="1"/>
    <col min="3350" max="3351" width="4.109375" style="403" customWidth="1"/>
    <col min="3352" max="3352" width="5.44140625" style="403" customWidth="1"/>
    <col min="3353" max="3353" width="5.5546875" style="403" customWidth="1"/>
    <col min="3354" max="3354" width="5.44140625" style="403" customWidth="1"/>
    <col min="3355" max="3355" width="5.88671875" style="403" customWidth="1"/>
    <col min="3356" max="3357" width="5.109375" style="403" customWidth="1"/>
    <col min="3358" max="3358" width="4.33203125" style="403" customWidth="1"/>
    <col min="3359" max="3359" width="3.88671875" style="403" customWidth="1"/>
    <col min="3360" max="3360" width="4.109375" style="403" customWidth="1"/>
    <col min="3361" max="3361" width="5.6640625" style="403" customWidth="1"/>
    <col min="3362" max="3362" width="5" style="403" customWidth="1"/>
    <col min="3363" max="3363" width="5.6640625" style="403" customWidth="1"/>
    <col min="3364" max="3584" width="8.88671875" style="403"/>
    <col min="3585" max="3585" width="3.44140625" style="403" customWidth="1"/>
    <col min="3586" max="3586" width="38.44140625" style="403" customWidth="1"/>
    <col min="3587" max="3587" width="3.6640625" style="403" customWidth="1"/>
    <col min="3588" max="3589" width="4.109375" style="403" customWidth="1"/>
    <col min="3590" max="3590" width="4.33203125" style="403" customWidth="1"/>
    <col min="3591" max="3591" width="3.88671875" style="403" customWidth="1"/>
    <col min="3592" max="3592" width="4.109375" style="403" customWidth="1"/>
    <col min="3593" max="3593" width="4" style="403" customWidth="1"/>
    <col min="3594" max="3594" width="3.88671875" style="403" customWidth="1"/>
    <col min="3595" max="3595" width="4.109375" style="403" customWidth="1"/>
    <col min="3596" max="3596" width="4.33203125" style="403" customWidth="1"/>
    <col min="3597" max="3597" width="4" style="403" customWidth="1"/>
    <col min="3598" max="3601" width="4.33203125" style="403" customWidth="1"/>
    <col min="3602" max="3602" width="3.6640625" style="403" customWidth="1"/>
    <col min="3603" max="3603" width="3.88671875" style="403" customWidth="1"/>
    <col min="3604" max="3604" width="4.33203125" style="403" customWidth="1"/>
    <col min="3605" max="3605" width="4.88671875" style="403" customWidth="1"/>
    <col min="3606" max="3607" width="4.109375" style="403" customWidth="1"/>
    <col min="3608" max="3608" width="5.44140625" style="403" customWidth="1"/>
    <col min="3609" max="3609" width="5.5546875" style="403" customWidth="1"/>
    <col min="3610" max="3610" width="5.44140625" style="403" customWidth="1"/>
    <col min="3611" max="3611" width="5.88671875" style="403" customWidth="1"/>
    <col min="3612" max="3613" width="5.109375" style="403" customWidth="1"/>
    <col min="3614" max="3614" width="4.33203125" style="403" customWidth="1"/>
    <col min="3615" max="3615" width="3.88671875" style="403" customWidth="1"/>
    <col min="3616" max="3616" width="4.109375" style="403" customWidth="1"/>
    <col min="3617" max="3617" width="5.6640625" style="403" customWidth="1"/>
    <col min="3618" max="3618" width="5" style="403" customWidth="1"/>
    <col min="3619" max="3619" width="5.6640625" style="403" customWidth="1"/>
    <col min="3620" max="3840" width="8.88671875" style="403"/>
    <col min="3841" max="3841" width="3.44140625" style="403" customWidth="1"/>
    <col min="3842" max="3842" width="38.44140625" style="403" customWidth="1"/>
    <col min="3843" max="3843" width="3.6640625" style="403" customWidth="1"/>
    <col min="3844" max="3845" width="4.109375" style="403" customWidth="1"/>
    <col min="3846" max="3846" width="4.33203125" style="403" customWidth="1"/>
    <col min="3847" max="3847" width="3.88671875" style="403" customWidth="1"/>
    <col min="3848" max="3848" width="4.109375" style="403" customWidth="1"/>
    <col min="3849" max="3849" width="4" style="403" customWidth="1"/>
    <col min="3850" max="3850" width="3.88671875" style="403" customWidth="1"/>
    <col min="3851" max="3851" width="4.109375" style="403" customWidth="1"/>
    <col min="3852" max="3852" width="4.33203125" style="403" customWidth="1"/>
    <col min="3853" max="3853" width="4" style="403" customWidth="1"/>
    <col min="3854" max="3857" width="4.33203125" style="403" customWidth="1"/>
    <col min="3858" max="3858" width="3.6640625" style="403" customWidth="1"/>
    <col min="3859" max="3859" width="3.88671875" style="403" customWidth="1"/>
    <col min="3860" max="3860" width="4.33203125" style="403" customWidth="1"/>
    <col min="3861" max="3861" width="4.88671875" style="403" customWidth="1"/>
    <col min="3862" max="3863" width="4.109375" style="403" customWidth="1"/>
    <col min="3864" max="3864" width="5.44140625" style="403" customWidth="1"/>
    <col min="3865" max="3865" width="5.5546875" style="403" customWidth="1"/>
    <col min="3866" max="3866" width="5.44140625" style="403" customWidth="1"/>
    <col min="3867" max="3867" width="5.88671875" style="403" customWidth="1"/>
    <col min="3868" max="3869" width="5.109375" style="403" customWidth="1"/>
    <col min="3870" max="3870" width="4.33203125" style="403" customWidth="1"/>
    <col min="3871" max="3871" width="3.88671875" style="403" customWidth="1"/>
    <col min="3872" max="3872" width="4.109375" style="403" customWidth="1"/>
    <col min="3873" max="3873" width="5.6640625" style="403" customWidth="1"/>
    <col min="3874" max="3874" width="5" style="403" customWidth="1"/>
    <col min="3875" max="3875" width="5.6640625" style="403" customWidth="1"/>
    <col min="3876" max="4096" width="8.88671875" style="403"/>
    <col min="4097" max="4097" width="3.44140625" style="403" customWidth="1"/>
    <col min="4098" max="4098" width="38.44140625" style="403" customWidth="1"/>
    <col min="4099" max="4099" width="3.6640625" style="403" customWidth="1"/>
    <col min="4100" max="4101" width="4.109375" style="403" customWidth="1"/>
    <col min="4102" max="4102" width="4.33203125" style="403" customWidth="1"/>
    <col min="4103" max="4103" width="3.88671875" style="403" customWidth="1"/>
    <col min="4104" max="4104" width="4.109375" style="403" customWidth="1"/>
    <col min="4105" max="4105" width="4" style="403" customWidth="1"/>
    <col min="4106" max="4106" width="3.88671875" style="403" customWidth="1"/>
    <col min="4107" max="4107" width="4.109375" style="403" customWidth="1"/>
    <col min="4108" max="4108" width="4.33203125" style="403" customWidth="1"/>
    <col min="4109" max="4109" width="4" style="403" customWidth="1"/>
    <col min="4110" max="4113" width="4.33203125" style="403" customWidth="1"/>
    <col min="4114" max="4114" width="3.6640625" style="403" customWidth="1"/>
    <col min="4115" max="4115" width="3.88671875" style="403" customWidth="1"/>
    <col min="4116" max="4116" width="4.33203125" style="403" customWidth="1"/>
    <col min="4117" max="4117" width="4.88671875" style="403" customWidth="1"/>
    <col min="4118" max="4119" width="4.109375" style="403" customWidth="1"/>
    <col min="4120" max="4120" width="5.44140625" style="403" customWidth="1"/>
    <col min="4121" max="4121" width="5.5546875" style="403" customWidth="1"/>
    <col min="4122" max="4122" width="5.44140625" style="403" customWidth="1"/>
    <col min="4123" max="4123" width="5.88671875" style="403" customWidth="1"/>
    <col min="4124" max="4125" width="5.109375" style="403" customWidth="1"/>
    <col min="4126" max="4126" width="4.33203125" style="403" customWidth="1"/>
    <col min="4127" max="4127" width="3.88671875" style="403" customWidth="1"/>
    <col min="4128" max="4128" width="4.109375" style="403" customWidth="1"/>
    <col min="4129" max="4129" width="5.6640625" style="403" customWidth="1"/>
    <col min="4130" max="4130" width="5" style="403" customWidth="1"/>
    <col min="4131" max="4131" width="5.6640625" style="403" customWidth="1"/>
    <col min="4132" max="4352" width="8.88671875" style="403"/>
    <col min="4353" max="4353" width="3.44140625" style="403" customWidth="1"/>
    <col min="4354" max="4354" width="38.44140625" style="403" customWidth="1"/>
    <col min="4355" max="4355" width="3.6640625" style="403" customWidth="1"/>
    <col min="4356" max="4357" width="4.109375" style="403" customWidth="1"/>
    <col min="4358" max="4358" width="4.33203125" style="403" customWidth="1"/>
    <col min="4359" max="4359" width="3.88671875" style="403" customWidth="1"/>
    <col min="4360" max="4360" width="4.109375" style="403" customWidth="1"/>
    <col min="4361" max="4361" width="4" style="403" customWidth="1"/>
    <col min="4362" max="4362" width="3.88671875" style="403" customWidth="1"/>
    <col min="4363" max="4363" width="4.109375" style="403" customWidth="1"/>
    <col min="4364" max="4364" width="4.33203125" style="403" customWidth="1"/>
    <col min="4365" max="4365" width="4" style="403" customWidth="1"/>
    <col min="4366" max="4369" width="4.33203125" style="403" customWidth="1"/>
    <col min="4370" max="4370" width="3.6640625" style="403" customWidth="1"/>
    <col min="4371" max="4371" width="3.88671875" style="403" customWidth="1"/>
    <col min="4372" max="4372" width="4.33203125" style="403" customWidth="1"/>
    <col min="4373" max="4373" width="4.88671875" style="403" customWidth="1"/>
    <col min="4374" max="4375" width="4.109375" style="403" customWidth="1"/>
    <col min="4376" max="4376" width="5.44140625" style="403" customWidth="1"/>
    <col min="4377" max="4377" width="5.5546875" style="403" customWidth="1"/>
    <col min="4378" max="4378" width="5.44140625" style="403" customWidth="1"/>
    <col min="4379" max="4379" width="5.88671875" style="403" customWidth="1"/>
    <col min="4380" max="4381" width="5.109375" style="403" customWidth="1"/>
    <col min="4382" max="4382" width="4.33203125" style="403" customWidth="1"/>
    <col min="4383" max="4383" width="3.88671875" style="403" customWidth="1"/>
    <col min="4384" max="4384" width="4.109375" style="403" customWidth="1"/>
    <col min="4385" max="4385" width="5.6640625" style="403" customWidth="1"/>
    <col min="4386" max="4386" width="5" style="403" customWidth="1"/>
    <col min="4387" max="4387" width="5.6640625" style="403" customWidth="1"/>
    <col min="4388" max="4608" width="8.88671875" style="403"/>
    <col min="4609" max="4609" width="3.44140625" style="403" customWidth="1"/>
    <col min="4610" max="4610" width="38.44140625" style="403" customWidth="1"/>
    <col min="4611" max="4611" width="3.6640625" style="403" customWidth="1"/>
    <col min="4612" max="4613" width="4.109375" style="403" customWidth="1"/>
    <col min="4614" max="4614" width="4.33203125" style="403" customWidth="1"/>
    <col min="4615" max="4615" width="3.88671875" style="403" customWidth="1"/>
    <col min="4616" max="4616" width="4.109375" style="403" customWidth="1"/>
    <col min="4617" max="4617" width="4" style="403" customWidth="1"/>
    <col min="4618" max="4618" width="3.88671875" style="403" customWidth="1"/>
    <col min="4619" max="4619" width="4.109375" style="403" customWidth="1"/>
    <col min="4620" max="4620" width="4.33203125" style="403" customWidth="1"/>
    <col min="4621" max="4621" width="4" style="403" customWidth="1"/>
    <col min="4622" max="4625" width="4.33203125" style="403" customWidth="1"/>
    <col min="4626" max="4626" width="3.6640625" style="403" customWidth="1"/>
    <col min="4627" max="4627" width="3.88671875" style="403" customWidth="1"/>
    <col min="4628" max="4628" width="4.33203125" style="403" customWidth="1"/>
    <col min="4629" max="4629" width="4.88671875" style="403" customWidth="1"/>
    <col min="4630" max="4631" width="4.109375" style="403" customWidth="1"/>
    <col min="4632" max="4632" width="5.44140625" style="403" customWidth="1"/>
    <col min="4633" max="4633" width="5.5546875" style="403" customWidth="1"/>
    <col min="4634" max="4634" width="5.44140625" style="403" customWidth="1"/>
    <col min="4635" max="4635" width="5.88671875" style="403" customWidth="1"/>
    <col min="4636" max="4637" width="5.109375" style="403" customWidth="1"/>
    <col min="4638" max="4638" width="4.33203125" style="403" customWidth="1"/>
    <col min="4639" max="4639" width="3.88671875" style="403" customWidth="1"/>
    <col min="4640" max="4640" width="4.109375" style="403" customWidth="1"/>
    <col min="4641" max="4641" width="5.6640625" style="403" customWidth="1"/>
    <col min="4642" max="4642" width="5" style="403" customWidth="1"/>
    <col min="4643" max="4643" width="5.6640625" style="403" customWidth="1"/>
    <col min="4644" max="4864" width="8.88671875" style="403"/>
    <col min="4865" max="4865" width="3.44140625" style="403" customWidth="1"/>
    <col min="4866" max="4866" width="38.44140625" style="403" customWidth="1"/>
    <col min="4867" max="4867" width="3.6640625" style="403" customWidth="1"/>
    <col min="4868" max="4869" width="4.109375" style="403" customWidth="1"/>
    <col min="4870" max="4870" width="4.33203125" style="403" customWidth="1"/>
    <col min="4871" max="4871" width="3.88671875" style="403" customWidth="1"/>
    <col min="4872" max="4872" width="4.109375" style="403" customWidth="1"/>
    <col min="4873" max="4873" width="4" style="403" customWidth="1"/>
    <col min="4874" max="4874" width="3.88671875" style="403" customWidth="1"/>
    <col min="4875" max="4875" width="4.109375" style="403" customWidth="1"/>
    <col min="4876" max="4876" width="4.33203125" style="403" customWidth="1"/>
    <col min="4877" max="4877" width="4" style="403" customWidth="1"/>
    <col min="4878" max="4881" width="4.33203125" style="403" customWidth="1"/>
    <col min="4882" max="4882" width="3.6640625" style="403" customWidth="1"/>
    <col min="4883" max="4883" width="3.88671875" style="403" customWidth="1"/>
    <col min="4884" max="4884" width="4.33203125" style="403" customWidth="1"/>
    <col min="4885" max="4885" width="4.88671875" style="403" customWidth="1"/>
    <col min="4886" max="4887" width="4.109375" style="403" customWidth="1"/>
    <col min="4888" max="4888" width="5.44140625" style="403" customWidth="1"/>
    <col min="4889" max="4889" width="5.5546875" style="403" customWidth="1"/>
    <col min="4890" max="4890" width="5.44140625" style="403" customWidth="1"/>
    <col min="4891" max="4891" width="5.88671875" style="403" customWidth="1"/>
    <col min="4892" max="4893" width="5.109375" style="403" customWidth="1"/>
    <col min="4894" max="4894" width="4.33203125" style="403" customWidth="1"/>
    <col min="4895" max="4895" width="3.88671875" style="403" customWidth="1"/>
    <col min="4896" max="4896" width="4.109375" style="403" customWidth="1"/>
    <col min="4897" max="4897" width="5.6640625" style="403" customWidth="1"/>
    <col min="4898" max="4898" width="5" style="403" customWidth="1"/>
    <col min="4899" max="4899" width="5.6640625" style="403" customWidth="1"/>
    <col min="4900" max="5120" width="8.88671875" style="403"/>
    <col min="5121" max="5121" width="3.44140625" style="403" customWidth="1"/>
    <col min="5122" max="5122" width="38.44140625" style="403" customWidth="1"/>
    <col min="5123" max="5123" width="3.6640625" style="403" customWidth="1"/>
    <col min="5124" max="5125" width="4.109375" style="403" customWidth="1"/>
    <col min="5126" max="5126" width="4.33203125" style="403" customWidth="1"/>
    <col min="5127" max="5127" width="3.88671875" style="403" customWidth="1"/>
    <col min="5128" max="5128" width="4.109375" style="403" customWidth="1"/>
    <col min="5129" max="5129" width="4" style="403" customWidth="1"/>
    <col min="5130" max="5130" width="3.88671875" style="403" customWidth="1"/>
    <col min="5131" max="5131" width="4.109375" style="403" customWidth="1"/>
    <col min="5132" max="5132" width="4.33203125" style="403" customWidth="1"/>
    <col min="5133" max="5133" width="4" style="403" customWidth="1"/>
    <col min="5134" max="5137" width="4.33203125" style="403" customWidth="1"/>
    <col min="5138" max="5138" width="3.6640625" style="403" customWidth="1"/>
    <col min="5139" max="5139" width="3.88671875" style="403" customWidth="1"/>
    <col min="5140" max="5140" width="4.33203125" style="403" customWidth="1"/>
    <col min="5141" max="5141" width="4.88671875" style="403" customWidth="1"/>
    <col min="5142" max="5143" width="4.109375" style="403" customWidth="1"/>
    <col min="5144" max="5144" width="5.44140625" style="403" customWidth="1"/>
    <col min="5145" max="5145" width="5.5546875" style="403" customWidth="1"/>
    <col min="5146" max="5146" width="5.44140625" style="403" customWidth="1"/>
    <col min="5147" max="5147" width="5.88671875" style="403" customWidth="1"/>
    <col min="5148" max="5149" width="5.109375" style="403" customWidth="1"/>
    <col min="5150" max="5150" width="4.33203125" style="403" customWidth="1"/>
    <col min="5151" max="5151" width="3.88671875" style="403" customWidth="1"/>
    <col min="5152" max="5152" width="4.109375" style="403" customWidth="1"/>
    <col min="5153" max="5153" width="5.6640625" style="403" customWidth="1"/>
    <col min="5154" max="5154" width="5" style="403" customWidth="1"/>
    <col min="5155" max="5155" width="5.6640625" style="403" customWidth="1"/>
    <col min="5156" max="5376" width="8.88671875" style="403"/>
    <col min="5377" max="5377" width="3.44140625" style="403" customWidth="1"/>
    <col min="5378" max="5378" width="38.44140625" style="403" customWidth="1"/>
    <col min="5379" max="5379" width="3.6640625" style="403" customWidth="1"/>
    <col min="5380" max="5381" width="4.109375" style="403" customWidth="1"/>
    <col min="5382" max="5382" width="4.33203125" style="403" customWidth="1"/>
    <col min="5383" max="5383" width="3.88671875" style="403" customWidth="1"/>
    <col min="5384" max="5384" width="4.109375" style="403" customWidth="1"/>
    <col min="5385" max="5385" width="4" style="403" customWidth="1"/>
    <col min="5386" max="5386" width="3.88671875" style="403" customWidth="1"/>
    <col min="5387" max="5387" width="4.109375" style="403" customWidth="1"/>
    <col min="5388" max="5388" width="4.33203125" style="403" customWidth="1"/>
    <col min="5389" max="5389" width="4" style="403" customWidth="1"/>
    <col min="5390" max="5393" width="4.33203125" style="403" customWidth="1"/>
    <col min="5394" max="5394" width="3.6640625" style="403" customWidth="1"/>
    <col min="5395" max="5395" width="3.88671875" style="403" customWidth="1"/>
    <col min="5396" max="5396" width="4.33203125" style="403" customWidth="1"/>
    <col min="5397" max="5397" width="4.88671875" style="403" customWidth="1"/>
    <col min="5398" max="5399" width="4.109375" style="403" customWidth="1"/>
    <col min="5400" max="5400" width="5.44140625" style="403" customWidth="1"/>
    <col min="5401" max="5401" width="5.5546875" style="403" customWidth="1"/>
    <col min="5402" max="5402" width="5.44140625" style="403" customWidth="1"/>
    <col min="5403" max="5403" width="5.88671875" style="403" customWidth="1"/>
    <col min="5404" max="5405" width="5.109375" style="403" customWidth="1"/>
    <col min="5406" max="5406" width="4.33203125" style="403" customWidth="1"/>
    <col min="5407" max="5407" width="3.88671875" style="403" customWidth="1"/>
    <col min="5408" max="5408" width="4.109375" style="403" customWidth="1"/>
    <col min="5409" max="5409" width="5.6640625" style="403" customWidth="1"/>
    <col min="5410" max="5410" width="5" style="403" customWidth="1"/>
    <col min="5411" max="5411" width="5.6640625" style="403" customWidth="1"/>
    <col min="5412" max="5632" width="8.88671875" style="403"/>
    <col min="5633" max="5633" width="3.44140625" style="403" customWidth="1"/>
    <col min="5634" max="5634" width="38.44140625" style="403" customWidth="1"/>
    <col min="5635" max="5635" width="3.6640625" style="403" customWidth="1"/>
    <col min="5636" max="5637" width="4.109375" style="403" customWidth="1"/>
    <col min="5638" max="5638" width="4.33203125" style="403" customWidth="1"/>
    <col min="5639" max="5639" width="3.88671875" style="403" customWidth="1"/>
    <col min="5640" max="5640" width="4.109375" style="403" customWidth="1"/>
    <col min="5641" max="5641" width="4" style="403" customWidth="1"/>
    <col min="5642" max="5642" width="3.88671875" style="403" customWidth="1"/>
    <col min="5643" max="5643" width="4.109375" style="403" customWidth="1"/>
    <col min="5644" max="5644" width="4.33203125" style="403" customWidth="1"/>
    <col min="5645" max="5645" width="4" style="403" customWidth="1"/>
    <col min="5646" max="5649" width="4.33203125" style="403" customWidth="1"/>
    <col min="5650" max="5650" width="3.6640625" style="403" customWidth="1"/>
    <col min="5651" max="5651" width="3.88671875" style="403" customWidth="1"/>
    <col min="5652" max="5652" width="4.33203125" style="403" customWidth="1"/>
    <col min="5653" max="5653" width="4.88671875" style="403" customWidth="1"/>
    <col min="5654" max="5655" width="4.109375" style="403" customWidth="1"/>
    <col min="5656" max="5656" width="5.44140625" style="403" customWidth="1"/>
    <col min="5657" max="5657" width="5.5546875" style="403" customWidth="1"/>
    <col min="5658" max="5658" width="5.44140625" style="403" customWidth="1"/>
    <col min="5659" max="5659" width="5.88671875" style="403" customWidth="1"/>
    <col min="5660" max="5661" width="5.109375" style="403" customWidth="1"/>
    <col min="5662" max="5662" width="4.33203125" style="403" customWidth="1"/>
    <col min="5663" max="5663" width="3.88671875" style="403" customWidth="1"/>
    <col min="5664" max="5664" width="4.109375" style="403" customWidth="1"/>
    <col min="5665" max="5665" width="5.6640625" style="403" customWidth="1"/>
    <col min="5666" max="5666" width="5" style="403" customWidth="1"/>
    <col min="5667" max="5667" width="5.6640625" style="403" customWidth="1"/>
    <col min="5668" max="5888" width="8.88671875" style="403"/>
    <col min="5889" max="5889" width="3.44140625" style="403" customWidth="1"/>
    <col min="5890" max="5890" width="38.44140625" style="403" customWidth="1"/>
    <col min="5891" max="5891" width="3.6640625" style="403" customWidth="1"/>
    <col min="5892" max="5893" width="4.109375" style="403" customWidth="1"/>
    <col min="5894" max="5894" width="4.33203125" style="403" customWidth="1"/>
    <col min="5895" max="5895" width="3.88671875" style="403" customWidth="1"/>
    <col min="5896" max="5896" width="4.109375" style="403" customWidth="1"/>
    <col min="5897" max="5897" width="4" style="403" customWidth="1"/>
    <col min="5898" max="5898" width="3.88671875" style="403" customWidth="1"/>
    <col min="5899" max="5899" width="4.109375" style="403" customWidth="1"/>
    <col min="5900" max="5900" width="4.33203125" style="403" customWidth="1"/>
    <col min="5901" max="5901" width="4" style="403" customWidth="1"/>
    <col min="5902" max="5905" width="4.33203125" style="403" customWidth="1"/>
    <col min="5906" max="5906" width="3.6640625" style="403" customWidth="1"/>
    <col min="5907" max="5907" width="3.88671875" style="403" customWidth="1"/>
    <col min="5908" max="5908" width="4.33203125" style="403" customWidth="1"/>
    <col min="5909" max="5909" width="4.88671875" style="403" customWidth="1"/>
    <col min="5910" max="5911" width="4.109375" style="403" customWidth="1"/>
    <col min="5912" max="5912" width="5.44140625" style="403" customWidth="1"/>
    <col min="5913" max="5913" width="5.5546875" style="403" customWidth="1"/>
    <col min="5914" max="5914" width="5.44140625" style="403" customWidth="1"/>
    <col min="5915" max="5915" width="5.88671875" style="403" customWidth="1"/>
    <col min="5916" max="5917" width="5.109375" style="403" customWidth="1"/>
    <col min="5918" max="5918" width="4.33203125" style="403" customWidth="1"/>
    <col min="5919" max="5919" width="3.88671875" style="403" customWidth="1"/>
    <col min="5920" max="5920" width="4.109375" style="403" customWidth="1"/>
    <col min="5921" max="5921" width="5.6640625" style="403" customWidth="1"/>
    <col min="5922" max="5922" width="5" style="403" customWidth="1"/>
    <col min="5923" max="5923" width="5.6640625" style="403" customWidth="1"/>
    <col min="5924" max="6144" width="8.88671875" style="403"/>
    <col min="6145" max="6145" width="3.44140625" style="403" customWidth="1"/>
    <col min="6146" max="6146" width="38.44140625" style="403" customWidth="1"/>
    <col min="6147" max="6147" width="3.6640625" style="403" customWidth="1"/>
    <col min="6148" max="6149" width="4.109375" style="403" customWidth="1"/>
    <col min="6150" max="6150" width="4.33203125" style="403" customWidth="1"/>
    <col min="6151" max="6151" width="3.88671875" style="403" customWidth="1"/>
    <col min="6152" max="6152" width="4.109375" style="403" customWidth="1"/>
    <col min="6153" max="6153" width="4" style="403" customWidth="1"/>
    <col min="6154" max="6154" width="3.88671875" style="403" customWidth="1"/>
    <col min="6155" max="6155" width="4.109375" style="403" customWidth="1"/>
    <col min="6156" max="6156" width="4.33203125" style="403" customWidth="1"/>
    <col min="6157" max="6157" width="4" style="403" customWidth="1"/>
    <col min="6158" max="6161" width="4.33203125" style="403" customWidth="1"/>
    <col min="6162" max="6162" width="3.6640625" style="403" customWidth="1"/>
    <col min="6163" max="6163" width="3.88671875" style="403" customWidth="1"/>
    <col min="6164" max="6164" width="4.33203125" style="403" customWidth="1"/>
    <col min="6165" max="6165" width="4.88671875" style="403" customWidth="1"/>
    <col min="6166" max="6167" width="4.109375" style="403" customWidth="1"/>
    <col min="6168" max="6168" width="5.44140625" style="403" customWidth="1"/>
    <col min="6169" max="6169" width="5.5546875" style="403" customWidth="1"/>
    <col min="6170" max="6170" width="5.44140625" style="403" customWidth="1"/>
    <col min="6171" max="6171" width="5.88671875" style="403" customWidth="1"/>
    <col min="6172" max="6173" width="5.109375" style="403" customWidth="1"/>
    <col min="6174" max="6174" width="4.33203125" style="403" customWidth="1"/>
    <col min="6175" max="6175" width="3.88671875" style="403" customWidth="1"/>
    <col min="6176" max="6176" width="4.109375" style="403" customWidth="1"/>
    <col min="6177" max="6177" width="5.6640625" style="403" customWidth="1"/>
    <col min="6178" max="6178" width="5" style="403" customWidth="1"/>
    <col min="6179" max="6179" width="5.6640625" style="403" customWidth="1"/>
    <col min="6180" max="6400" width="8.88671875" style="403"/>
    <col min="6401" max="6401" width="3.44140625" style="403" customWidth="1"/>
    <col min="6402" max="6402" width="38.44140625" style="403" customWidth="1"/>
    <col min="6403" max="6403" width="3.6640625" style="403" customWidth="1"/>
    <col min="6404" max="6405" width="4.109375" style="403" customWidth="1"/>
    <col min="6406" max="6406" width="4.33203125" style="403" customWidth="1"/>
    <col min="6407" max="6407" width="3.88671875" style="403" customWidth="1"/>
    <col min="6408" max="6408" width="4.109375" style="403" customWidth="1"/>
    <col min="6409" max="6409" width="4" style="403" customWidth="1"/>
    <col min="6410" max="6410" width="3.88671875" style="403" customWidth="1"/>
    <col min="6411" max="6411" width="4.109375" style="403" customWidth="1"/>
    <col min="6412" max="6412" width="4.33203125" style="403" customWidth="1"/>
    <col min="6413" max="6413" width="4" style="403" customWidth="1"/>
    <col min="6414" max="6417" width="4.33203125" style="403" customWidth="1"/>
    <col min="6418" max="6418" width="3.6640625" style="403" customWidth="1"/>
    <col min="6419" max="6419" width="3.88671875" style="403" customWidth="1"/>
    <col min="6420" max="6420" width="4.33203125" style="403" customWidth="1"/>
    <col min="6421" max="6421" width="4.88671875" style="403" customWidth="1"/>
    <col min="6422" max="6423" width="4.109375" style="403" customWidth="1"/>
    <col min="6424" max="6424" width="5.44140625" style="403" customWidth="1"/>
    <col min="6425" max="6425" width="5.5546875" style="403" customWidth="1"/>
    <col min="6426" max="6426" width="5.44140625" style="403" customWidth="1"/>
    <col min="6427" max="6427" width="5.88671875" style="403" customWidth="1"/>
    <col min="6428" max="6429" width="5.109375" style="403" customWidth="1"/>
    <col min="6430" max="6430" width="4.33203125" style="403" customWidth="1"/>
    <col min="6431" max="6431" width="3.88671875" style="403" customWidth="1"/>
    <col min="6432" max="6432" width="4.109375" style="403" customWidth="1"/>
    <col min="6433" max="6433" width="5.6640625" style="403" customWidth="1"/>
    <col min="6434" max="6434" width="5" style="403" customWidth="1"/>
    <col min="6435" max="6435" width="5.6640625" style="403" customWidth="1"/>
    <col min="6436" max="6656" width="8.88671875" style="403"/>
    <col min="6657" max="6657" width="3.44140625" style="403" customWidth="1"/>
    <col min="6658" max="6658" width="38.44140625" style="403" customWidth="1"/>
    <col min="6659" max="6659" width="3.6640625" style="403" customWidth="1"/>
    <col min="6660" max="6661" width="4.109375" style="403" customWidth="1"/>
    <col min="6662" max="6662" width="4.33203125" style="403" customWidth="1"/>
    <col min="6663" max="6663" width="3.88671875" style="403" customWidth="1"/>
    <col min="6664" max="6664" width="4.109375" style="403" customWidth="1"/>
    <col min="6665" max="6665" width="4" style="403" customWidth="1"/>
    <col min="6666" max="6666" width="3.88671875" style="403" customWidth="1"/>
    <col min="6667" max="6667" width="4.109375" style="403" customWidth="1"/>
    <col min="6668" max="6668" width="4.33203125" style="403" customWidth="1"/>
    <col min="6669" max="6669" width="4" style="403" customWidth="1"/>
    <col min="6670" max="6673" width="4.33203125" style="403" customWidth="1"/>
    <col min="6674" max="6674" width="3.6640625" style="403" customWidth="1"/>
    <col min="6675" max="6675" width="3.88671875" style="403" customWidth="1"/>
    <col min="6676" max="6676" width="4.33203125" style="403" customWidth="1"/>
    <col min="6677" max="6677" width="4.88671875" style="403" customWidth="1"/>
    <col min="6678" max="6679" width="4.109375" style="403" customWidth="1"/>
    <col min="6680" max="6680" width="5.44140625" style="403" customWidth="1"/>
    <col min="6681" max="6681" width="5.5546875" style="403" customWidth="1"/>
    <col min="6682" max="6682" width="5.44140625" style="403" customWidth="1"/>
    <col min="6683" max="6683" width="5.88671875" style="403" customWidth="1"/>
    <col min="6684" max="6685" width="5.109375" style="403" customWidth="1"/>
    <col min="6686" max="6686" width="4.33203125" style="403" customWidth="1"/>
    <col min="6687" max="6687" width="3.88671875" style="403" customWidth="1"/>
    <col min="6688" max="6688" width="4.109375" style="403" customWidth="1"/>
    <col min="6689" max="6689" width="5.6640625" style="403" customWidth="1"/>
    <col min="6690" max="6690" width="5" style="403" customWidth="1"/>
    <col min="6691" max="6691" width="5.6640625" style="403" customWidth="1"/>
    <col min="6692" max="6912" width="8.88671875" style="403"/>
    <col min="6913" max="6913" width="3.44140625" style="403" customWidth="1"/>
    <col min="6914" max="6914" width="38.44140625" style="403" customWidth="1"/>
    <col min="6915" max="6915" width="3.6640625" style="403" customWidth="1"/>
    <col min="6916" max="6917" width="4.109375" style="403" customWidth="1"/>
    <col min="6918" max="6918" width="4.33203125" style="403" customWidth="1"/>
    <col min="6919" max="6919" width="3.88671875" style="403" customWidth="1"/>
    <col min="6920" max="6920" width="4.109375" style="403" customWidth="1"/>
    <col min="6921" max="6921" width="4" style="403" customWidth="1"/>
    <col min="6922" max="6922" width="3.88671875" style="403" customWidth="1"/>
    <col min="6923" max="6923" width="4.109375" style="403" customWidth="1"/>
    <col min="6924" max="6924" width="4.33203125" style="403" customWidth="1"/>
    <col min="6925" max="6925" width="4" style="403" customWidth="1"/>
    <col min="6926" max="6929" width="4.33203125" style="403" customWidth="1"/>
    <col min="6930" max="6930" width="3.6640625" style="403" customWidth="1"/>
    <col min="6931" max="6931" width="3.88671875" style="403" customWidth="1"/>
    <col min="6932" max="6932" width="4.33203125" style="403" customWidth="1"/>
    <col min="6933" max="6933" width="4.88671875" style="403" customWidth="1"/>
    <col min="6934" max="6935" width="4.109375" style="403" customWidth="1"/>
    <col min="6936" max="6936" width="5.44140625" style="403" customWidth="1"/>
    <col min="6937" max="6937" width="5.5546875" style="403" customWidth="1"/>
    <col min="6938" max="6938" width="5.44140625" style="403" customWidth="1"/>
    <col min="6939" max="6939" width="5.88671875" style="403" customWidth="1"/>
    <col min="6940" max="6941" width="5.109375" style="403" customWidth="1"/>
    <col min="6942" max="6942" width="4.33203125" style="403" customWidth="1"/>
    <col min="6943" max="6943" width="3.88671875" style="403" customWidth="1"/>
    <col min="6944" max="6944" width="4.109375" style="403" customWidth="1"/>
    <col min="6945" max="6945" width="5.6640625" style="403" customWidth="1"/>
    <col min="6946" max="6946" width="5" style="403" customWidth="1"/>
    <col min="6947" max="6947" width="5.6640625" style="403" customWidth="1"/>
    <col min="6948" max="7168" width="8.88671875" style="403"/>
    <col min="7169" max="7169" width="3.44140625" style="403" customWidth="1"/>
    <col min="7170" max="7170" width="38.44140625" style="403" customWidth="1"/>
    <col min="7171" max="7171" width="3.6640625" style="403" customWidth="1"/>
    <col min="7172" max="7173" width="4.109375" style="403" customWidth="1"/>
    <col min="7174" max="7174" width="4.33203125" style="403" customWidth="1"/>
    <col min="7175" max="7175" width="3.88671875" style="403" customWidth="1"/>
    <col min="7176" max="7176" width="4.109375" style="403" customWidth="1"/>
    <col min="7177" max="7177" width="4" style="403" customWidth="1"/>
    <col min="7178" max="7178" width="3.88671875" style="403" customWidth="1"/>
    <col min="7179" max="7179" width="4.109375" style="403" customWidth="1"/>
    <col min="7180" max="7180" width="4.33203125" style="403" customWidth="1"/>
    <col min="7181" max="7181" width="4" style="403" customWidth="1"/>
    <col min="7182" max="7185" width="4.33203125" style="403" customWidth="1"/>
    <col min="7186" max="7186" width="3.6640625" style="403" customWidth="1"/>
    <col min="7187" max="7187" width="3.88671875" style="403" customWidth="1"/>
    <col min="7188" max="7188" width="4.33203125" style="403" customWidth="1"/>
    <col min="7189" max="7189" width="4.88671875" style="403" customWidth="1"/>
    <col min="7190" max="7191" width="4.109375" style="403" customWidth="1"/>
    <col min="7192" max="7192" width="5.44140625" style="403" customWidth="1"/>
    <col min="7193" max="7193" width="5.5546875" style="403" customWidth="1"/>
    <col min="7194" max="7194" width="5.44140625" style="403" customWidth="1"/>
    <col min="7195" max="7195" width="5.88671875" style="403" customWidth="1"/>
    <col min="7196" max="7197" width="5.109375" style="403" customWidth="1"/>
    <col min="7198" max="7198" width="4.33203125" style="403" customWidth="1"/>
    <col min="7199" max="7199" width="3.88671875" style="403" customWidth="1"/>
    <col min="7200" max="7200" width="4.109375" style="403" customWidth="1"/>
    <col min="7201" max="7201" width="5.6640625" style="403" customWidth="1"/>
    <col min="7202" max="7202" width="5" style="403" customWidth="1"/>
    <col min="7203" max="7203" width="5.6640625" style="403" customWidth="1"/>
    <col min="7204" max="7424" width="8.88671875" style="403"/>
    <col min="7425" max="7425" width="3.44140625" style="403" customWidth="1"/>
    <col min="7426" max="7426" width="38.44140625" style="403" customWidth="1"/>
    <col min="7427" max="7427" width="3.6640625" style="403" customWidth="1"/>
    <col min="7428" max="7429" width="4.109375" style="403" customWidth="1"/>
    <col min="7430" max="7430" width="4.33203125" style="403" customWidth="1"/>
    <col min="7431" max="7431" width="3.88671875" style="403" customWidth="1"/>
    <col min="7432" max="7432" width="4.109375" style="403" customWidth="1"/>
    <col min="7433" max="7433" width="4" style="403" customWidth="1"/>
    <col min="7434" max="7434" width="3.88671875" style="403" customWidth="1"/>
    <col min="7435" max="7435" width="4.109375" style="403" customWidth="1"/>
    <col min="7436" max="7436" width="4.33203125" style="403" customWidth="1"/>
    <col min="7437" max="7437" width="4" style="403" customWidth="1"/>
    <col min="7438" max="7441" width="4.33203125" style="403" customWidth="1"/>
    <col min="7442" max="7442" width="3.6640625" style="403" customWidth="1"/>
    <col min="7443" max="7443" width="3.88671875" style="403" customWidth="1"/>
    <col min="7444" max="7444" width="4.33203125" style="403" customWidth="1"/>
    <col min="7445" max="7445" width="4.88671875" style="403" customWidth="1"/>
    <col min="7446" max="7447" width="4.109375" style="403" customWidth="1"/>
    <col min="7448" max="7448" width="5.44140625" style="403" customWidth="1"/>
    <col min="7449" max="7449" width="5.5546875" style="403" customWidth="1"/>
    <col min="7450" max="7450" width="5.44140625" style="403" customWidth="1"/>
    <col min="7451" max="7451" width="5.88671875" style="403" customWidth="1"/>
    <col min="7452" max="7453" width="5.109375" style="403" customWidth="1"/>
    <col min="7454" max="7454" width="4.33203125" style="403" customWidth="1"/>
    <col min="7455" max="7455" width="3.88671875" style="403" customWidth="1"/>
    <col min="7456" max="7456" width="4.109375" style="403" customWidth="1"/>
    <col min="7457" max="7457" width="5.6640625" style="403" customWidth="1"/>
    <col min="7458" max="7458" width="5" style="403" customWidth="1"/>
    <col min="7459" max="7459" width="5.6640625" style="403" customWidth="1"/>
    <col min="7460" max="7680" width="8.88671875" style="403"/>
    <col min="7681" max="7681" width="3.44140625" style="403" customWidth="1"/>
    <col min="7682" max="7682" width="38.44140625" style="403" customWidth="1"/>
    <col min="7683" max="7683" width="3.6640625" style="403" customWidth="1"/>
    <col min="7684" max="7685" width="4.109375" style="403" customWidth="1"/>
    <col min="7686" max="7686" width="4.33203125" style="403" customWidth="1"/>
    <col min="7687" max="7687" width="3.88671875" style="403" customWidth="1"/>
    <col min="7688" max="7688" width="4.109375" style="403" customWidth="1"/>
    <col min="7689" max="7689" width="4" style="403" customWidth="1"/>
    <col min="7690" max="7690" width="3.88671875" style="403" customWidth="1"/>
    <col min="7691" max="7691" width="4.109375" style="403" customWidth="1"/>
    <col min="7692" max="7692" width="4.33203125" style="403" customWidth="1"/>
    <col min="7693" max="7693" width="4" style="403" customWidth="1"/>
    <col min="7694" max="7697" width="4.33203125" style="403" customWidth="1"/>
    <col min="7698" max="7698" width="3.6640625" style="403" customWidth="1"/>
    <col min="7699" max="7699" width="3.88671875" style="403" customWidth="1"/>
    <col min="7700" max="7700" width="4.33203125" style="403" customWidth="1"/>
    <col min="7701" max="7701" width="4.88671875" style="403" customWidth="1"/>
    <col min="7702" max="7703" width="4.109375" style="403" customWidth="1"/>
    <col min="7704" max="7704" width="5.44140625" style="403" customWidth="1"/>
    <col min="7705" max="7705" width="5.5546875" style="403" customWidth="1"/>
    <col min="7706" max="7706" width="5.44140625" style="403" customWidth="1"/>
    <col min="7707" max="7707" width="5.88671875" style="403" customWidth="1"/>
    <col min="7708" max="7709" width="5.109375" style="403" customWidth="1"/>
    <col min="7710" max="7710" width="4.33203125" style="403" customWidth="1"/>
    <col min="7711" max="7711" width="3.88671875" style="403" customWidth="1"/>
    <col min="7712" max="7712" width="4.109375" style="403" customWidth="1"/>
    <col min="7713" max="7713" width="5.6640625" style="403" customWidth="1"/>
    <col min="7714" max="7714" width="5" style="403" customWidth="1"/>
    <col min="7715" max="7715" width="5.6640625" style="403" customWidth="1"/>
    <col min="7716" max="7936" width="8.88671875" style="403"/>
    <col min="7937" max="7937" width="3.44140625" style="403" customWidth="1"/>
    <col min="7938" max="7938" width="38.44140625" style="403" customWidth="1"/>
    <col min="7939" max="7939" width="3.6640625" style="403" customWidth="1"/>
    <col min="7940" max="7941" width="4.109375" style="403" customWidth="1"/>
    <col min="7942" max="7942" width="4.33203125" style="403" customWidth="1"/>
    <col min="7943" max="7943" width="3.88671875" style="403" customWidth="1"/>
    <col min="7944" max="7944" width="4.109375" style="403" customWidth="1"/>
    <col min="7945" max="7945" width="4" style="403" customWidth="1"/>
    <col min="7946" max="7946" width="3.88671875" style="403" customWidth="1"/>
    <col min="7947" max="7947" width="4.109375" style="403" customWidth="1"/>
    <col min="7948" max="7948" width="4.33203125" style="403" customWidth="1"/>
    <col min="7949" max="7949" width="4" style="403" customWidth="1"/>
    <col min="7950" max="7953" width="4.33203125" style="403" customWidth="1"/>
    <col min="7954" max="7954" width="3.6640625" style="403" customWidth="1"/>
    <col min="7955" max="7955" width="3.88671875" style="403" customWidth="1"/>
    <col min="7956" max="7956" width="4.33203125" style="403" customWidth="1"/>
    <col min="7957" max="7957" width="4.88671875" style="403" customWidth="1"/>
    <col min="7958" max="7959" width="4.109375" style="403" customWidth="1"/>
    <col min="7960" max="7960" width="5.44140625" style="403" customWidth="1"/>
    <col min="7961" max="7961" width="5.5546875" style="403" customWidth="1"/>
    <col min="7962" max="7962" width="5.44140625" style="403" customWidth="1"/>
    <col min="7963" max="7963" width="5.88671875" style="403" customWidth="1"/>
    <col min="7964" max="7965" width="5.109375" style="403" customWidth="1"/>
    <col min="7966" max="7966" width="4.33203125" style="403" customWidth="1"/>
    <col min="7967" max="7967" width="3.88671875" style="403" customWidth="1"/>
    <col min="7968" max="7968" width="4.109375" style="403" customWidth="1"/>
    <col min="7969" max="7969" width="5.6640625" style="403" customWidth="1"/>
    <col min="7970" max="7970" width="5" style="403" customWidth="1"/>
    <col min="7971" max="7971" width="5.6640625" style="403" customWidth="1"/>
    <col min="7972" max="8192" width="8.88671875" style="403"/>
    <col min="8193" max="8193" width="3.44140625" style="403" customWidth="1"/>
    <col min="8194" max="8194" width="38.44140625" style="403" customWidth="1"/>
    <col min="8195" max="8195" width="3.6640625" style="403" customWidth="1"/>
    <col min="8196" max="8197" width="4.109375" style="403" customWidth="1"/>
    <col min="8198" max="8198" width="4.33203125" style="403" customWidth="1"/>
    <col min="8199" max="8199" width="3.88671875" style="403" customWidth="1"/>
    <col min="8200" max="8200" width="4.109375" style="403" customWidth="1"/>
    <col min="8201" max="8201" width="4" style="403" customWidth="1"/>
    <col min="8202" max="8202" width="3.88671875" style="403" customWidth="1"/>
    <col min="8203" max="8203" width="4.109375" style="403" customWidth="1"/>
    <col min="8204" max="8204" width="4.33203125" style="403" customWidth="1"/>
    <col min="8205" max="8205" width="4" style="403" customWidth="1"/>
    <col min="8206" max="8209" width="4.33203125" style="403" customWidth="1"/>
    <col min="8210" max="8210" width="3.6640625" style="403" customWidth="1"/>
    <col min="8211" max="8211" width="3.88671875" style="403" customWidth="1"/>
    <col min="8212" max="8212" width="4.33203125" style="403" customWidth="1"/>
    <col min="8213" max="8213" width="4.88671875" style="403" customWidth="1"/>
    <col min="8214" max="8215" width="4.109375" style="403" customWidth="1"/>
    <col min="8216" max="8216" width="5.44140625" style="403" customWidth="1"/>
    <col min="8217" max="8217" width="5.5546875" style="403" customWidth="1"/>
    <col min="8218" max="8218" width="5.44140625" style="403" customWidth="1"/>
    <col min="8219" max="8219" width="5.88671875" style="403" customWidth="1"/>
    <col min="8220" max="8221" width="5.109375" style="403" customWidth="1"/>
    <col min="8222" max="8222" width="4.33203125" style="403" customWidth="1"/>
    <col min="8223" max="8223" width="3.88671875" style="403" customWidth="1"/>
    <col min="8224" max="8224" width="4.109375" style="403" customWidth="1"/>
    <col min="8225" max="8225" width="5.6640625" style="403" customWidth="1"/>
    <col min="8226" max="8226" width="5" style="403" customWidth="1"/>
    <col min="8227" max="8227" width="5.6640625" style="403" customWidth="1"/>
    <col min="8228" max="8448" width="8.88671875" style="403"/>
    <col min="8449" max="8449" width="3.44140625" style="403" customWidth="1"/>
    <col min="8450" max="8450" width="38.44140625" style="403" customWidth="1"/>
    <col min="8451" max="8451" width="3.6640625" style="403" customWidth="1"/>
    <col min="8452" max="8453" width="4.109375" style="403" customWidth="1"/>
    <col min="8454" max="8454" width="4.33203125" style="403" customWidth="1"/>
    <col min="8455" max="8455" width="3.88671875" style="403" customWidth="1"/>
    <col min="8456" max="8456" width="4.109375" style="403" customWidth="1"/>
    <col min="8457" max="8457" width="4" style="403" customWidth="1"/>
    <col min="8458" max="8458" width="3.88671875" style="403" customWidth="1"/>
    <col min="8459" max="8459" width="4.109375" style="403" customWidth="1"/>
    <col min="8460" max="8460" width="4.33203125" style="403" customWidth="1"/>
    <col min="8461" max="8461" width="4" style="403" customWidth="1"/>
    <col min="8462" max="8465" width="4.33203125" style="403" customWidth="1"/>
    <col min="8466" max="8466" width="3.6640625" style="403" customWidth="1"/>
    <col min="8467" max="8467" width="3.88671875" style="403" customWidth="1"/>
    <col min="8468" max="8468" width="4.33203125" style="403" customWidth="1"/>
    <col min="8469" max="8469" width="4.88671875" style="403" customWidth="1"/>
    <col min="8470" max="8471" width="4.109375" style="403" customWidth="1"/>
    <col min="8472" max="8472" width="5.44140625" style="403" customWidth="1"/>
    <col min="8473" max="8473" width="5.5546875" style="403" customWidth="1"/>
    <col min="8474" max="8474" width="5.44140625" style="403" customWidth="1"/>
    <col min="8475" max="8475" width="5.88671875" style="403" customWidth="1"/>
    <col min="8476" max="8477" width="5.109375" style="403" customWidth="1"/>
    <col min="8478" max="8478" width="4.33203125" style="403" customWidth="1"/>
    <col min="8479" max="8479" width="3.88671875" style="403" customWidth="1"/>
    <col min="8480" max="8480" width="4.109375" style="403" customWidth="1"/>
    <col min="8481" max="8481" width="5.6640625" style="403" customWidth="1"/>
    <col min="8482" max="8482" width="5" style="403" customWidth="1"/>
    <col min="8483" max="8483" width="5.6640625" style="403" customWidth="1"/>
    <col min="8484" max="8704" width="8.88671875" style="403"/>
    <col min="8705" max="8705" width="3.44140625" style="403" customWidth="1"/>
    <col min="8706" max="8706" width="38.44140625" style="403" customWidth="1"/>
    <col min="8707" max="8707" width="3.6640625" style="403" customWidth="1"/>
    <col min="8708" max="8709" width="4.109375" style="403" customWidth="1"/>
    <col min="8710" max="8710" width="4.33203125" style="403" customWidth="1"/>
    <col min="8711" max="8711" width="3.88671875" style="403" customWidth="1"/>
    <col min="8712" max="8712" width="4.109375" style="403" customWidth="1"/>
    <col min="8713" max="8713" width="4" style="403" customWidth="1"/>
    <col min="8714" max="8714" width="3.88671875" style="403" customWidth="1"/>
    <col min="8715" max="8715" width="4.109375" style="403" customWidth="1"/>
    <col min="8716" max="8716" width="4.33203125" style="403" customWidth="1"/>
    <col min="8717" max="8717" width="4" style="403" customWidth="1"/>
    <col min="8718" max="8721" width="4.33203125" style="403" customWidth="1"/>
    <col min="8722" max="8722" width="3.6640625" style="403" customWidth="1"/>
    <col min="8723" max="8723" width="3.88671875" style="403" customWidth="1"/>
    <col min="8724" max="8724" width="4.33203125" style="403" customWidth="1"/>
    <col min="8725" max="8725" width="4.88671875" style="403" customWidth="1"/>
    <col min="8726" max="8727" width="4.109375" style="403" customWidth="1"/>
    <col min="8728" max="8728" width="5.44140625" style="403" customWidth="1"/>
    <col min="8729" max="8729" width="5.5546875" style="403" customWidth="1"/>
    <col min="8730" max="8730" width="5.44140625" style="403" customWidth="1"/>
    <col min="8731" max="8731" width="5.88671875" style="403" customWidth="1"/>
    <col min="8732" max="8733" width="5.109375" style="403" customWidth="1"/>
    <col min="8734" max="8734" width="4.33203125" style="403" customWidth="1"/>
    <col min="8735" max="8735" width="3.88671875" style="403" customWidth="1"/>
    <col min="8736" max="8736" width="4.109375" style="403" customWidth="1"/>
    <col min="8737" max="8737" width="5.6640625" style="403" customWidth="1"/>
    <col min="8738" max="8738" width="5" style="403" customWidth="1"/>
    <col min="8739" max="8739" width="5.6640625" style="403" customWidth="1"/>
    <col min="8740" max="8960" width="8.88671875" style="403"/>
    <col min="8961" max="8961" width="3.44140625" style="403" customWidth="1"/>
    <col min="8962" max="8962" width="38.44140625" style="403" customWidth="1"/>
    <col min="8963" max="8963" width="3.6640625" style="403" customWidth="1"/>
    <col min="8964" max="8965" width="4.109375" style="403" customWidth="1"/>
    <col min="8966" max="8966" width="4.33203125" style="403" customWidth="1"/>
    <col min="8967" max="8967" width="3.88671875" style="403" customWidth="1"/>
    <col min="8968" max="8968" width="4.109375" style="403" customWidth="1"/>
    <col min="8969" max="8969" width="4" style="403" customWidth="1"/>
    <col min="8970" max="8970" width="3.88671875" style="403" customWidth="1"/>
    <col min="8971" max="8971" width="4.109375" style="403" customWidth="1"/>
    <col min="8972" max="8972" width="4.33203125" style="403" customWidth="1"/>
    <col min="8973" max="8973" width="4" style="403" customWidth="1"/>
    <col min="8974" max="8977" width="4.33203125" style="403" customWidth="1"/>
    <col min="8978" max="8978" width="3.6640625" style="403" customWidth="1"/>
    <col min="8979" max="8979" width="3.88671875" style="403" customWidth="1"/>
    <col min="8980" max="8980" width="4.33203125" style="403" customWidth="1"/>
    <col min="8981" max="8981" width="4.88671875" style="403" customWidth="1"/>
    <col min="8982" max="8983" width="4.109375" style="403" customWidth="1"/>
    <col min="8984" max="8984" width="5.44140625" style="403" customWidth="1"/>
    <col min="8985" max="8985" width="5.5546875" style="403" customWidth="1"/>
    <col min="8986" max="8986" width="5.44140625" style="403" customWidth="1"/>
    <col min="8987" max="8987" width="5.88671875" style="403" customWidth="1"/>
    <col min="8988" max="8989" width="5.109375" style="403" customWidth="1"/>
    <col min="8990" max="8990" width="4.33203125" style="403" customWidth="1"/>
    <col min="8991" max="8991" width="3.88671875" style="403" customWidth="1"/>
    <col min="8992" max="8992" width="4.109375" style="403" customWidth="1"/>
    <col min="8993" max="8993" width="5.6640625" style="403" customWidth="1"/>
    <col min="8994" max="8994" width="5" style="403" customWidth="1"/>
    <col min="8995" max="8995" width="5.6640625" style="403" customWidth="1"/>
    <col min="8996" max="9216" width="8.88671875" style="403"/>
    <col min="9217" max="9217" width="3.44140625" style="403" customWidth="1"/>
    <col min="9218" max="9218" width="38.44140625" style="403" customWidth="1"/>
    <col min="9219" max="9219" width="3.6640625" style="403" customWidth="1"/>
    <col min="9220" max="9221" width="4.109375" style="403" customWidth="1"/>
    <col min="9222" max="9222" width="4.33203125" style="403" customWidth="1"/>
    <col min="9223" max="9223" width="3.88671875" style="403" customWidth="1"/>
    <col min="9224" max="9224" width="4.109375" style="403" customWidth="1"/>
    <col min="9225" max="9225" width="4" style="403" customWidth="1"/>
    <col min="9226" max="9226" width="3.88671875" style="403" customWidth="1"/>
    <col min="9227" max="9227" width="4.109375" style="403" customWidth="1"/>
    <col min="9228" max="9228" width="4.33203125" style="403" customWidth="1"/>
    <col min="9229" max="9229" width="4" style="403" customWidth="1"/>
    <col min="9230" max="9233" width="4.33203125" style="403" customWidth="1"/>
    <col min="9234" max="9234" width="3.6640625" style="403" customWidth="1"/>
    <col min="9235" max="9235" width="3.88671875" style="403" customWidth="1"/>
    <col min="9236" max="9236" width="4.33203125" style="403" customWidth="1"/>
    <col min="9237" max="9237" width="4.88671875" style="403" customWidth="1"/>
    <col min="9238" max="9239" width="4.109375" style="403" customWidth="1"/>
    <col min="9240" max="9240" width="5.44140625" style="403" customWidth="1"/>
    <col min="9241" max="9241" width="5.5546875" style="403" customWidth="1"/>
    <col min="9242" max="9242" width="5.44140625" style="403" customWidth="1"/>
    <col min="9243" max="9243" width="5.88671875" style="403" customWidth="1"/>
    <col min="9244" max="9245" width="5.109375" style="403" customWidth="1"/>
    <col min="9246" max="9246" width="4.33203125" style="403" customWidth="1"/>
    <col min="9247" max="9247" width="3.88671875" style="403" customWidth="1"/>
    <col min="9248" max="9248" width="4.109375" style="403" customWidth="1"/>
    <col min="9249" max="9249" width="5.6640625" style="403" customWidth="1"/>
    <col min="9250" max="9250" width="5" style="403" customWidth="1"/>
    <col min="9251" max="9251" width="5.6640625" style="403" customWidth="1"/>
    <col min="9252" max="9472" width="8.88671875" style="403"/>
    <col min="9473" max="9473" width="3.44140625" style="403" customWidth="1"/>
    <col min="9474" max="9474" width="38.44140625" style="403" customWidth="1"/>
    <col min="9475" max="9475" width="3.6640625" style="403" customWidth="1"/>
    <col min="9476" max="9477" width="4.109375" style="403" customWidth="1"/>
    <col min="9478" max="9478" width="4.33203125" style="403" customWidth="1"/>
    <col min="9479" max="9479" width="3.88671875" style="403" customWidth="1"/>
    <col min="9480" max="9480" width="4.109375" style="403" customWidth="1"/>
    <col min="9481" max="9481" width="4" style="403" customWidth="1"/>
    <col min="9482" max="9482" width="3.88671875" style="403" customWidth="1"/>
    <col min="9483" max="9483" width="4.109375" style="403" customWidth="1"/>
    <col min="9484" max="9484" width="4.33203125" style="403" customWidth="1"/>
    <col min="9485" max="9485" width="4" style="403" customWidth="1"/>
    <col min="9486" max="9489" width="4.33203125" style="403" customWidth="1"/>
    <col min="9490" max="9490" width="3.6640625" style="403" customWidth="1"/>
    <col min="9491" max="9491" width="3.88671875" style="403" customWidth="1"/>
    <col min="9492" max="9492" width="4.33203125" style="403" customWidth="1"/>
    <col min="9493" max="9493" width="4.88671875" style="403" customWidth="1"/>
    <col min="9494" max="9495" width="4.109375" style="403" customWidth="1"/>
    <col min="9496" max="9496" width="5.44140625" style="403" customWidth="1"/>
    <col min="9497" max="9497" width="5.5546875" style="403" customWidth="1"/>
    <col min="9498" max="9498" width="5.44140625" style="403" customWidth="1"/>
    <col min="9499" max="9499" width="5.88671875" style="403" customWidth="1"/>
    <col min="9500" max="9501" width="5.109375" style="403" customWidth="1"/>
    <col min="9502" max="9502" width="4.33203125" style="403" customWidth="1"/>
    <col min="9503" max="9503" width="3.88671875" style="403" customWidth="1"/>
    <col min="9504" max="9504" width="4.109375" style="403" customWidth="1"/>
    <col min="9505" max="9505" width="5.6640625" style="403" customWidth="1"/>
    <col min="9506" max="9506" width="5" style="403" customWidth="1"/>
    <col min="9507" max="9507" width="5.6640625" style="403" customWidth="1"/>
    <col min="9508" max="9728" width="8.88671875" style="403"/>
    <col min="9729" max="9729" width="3.44140625" style="403" customWidth="1"/>
    <col min="9730" max="9730" width="38.44140625" style="403" customWidth="1"/>
    <col min="9731" max="9731" width="3.6640625" style="403" customWidth="1"/>
    <col min="9732" max="9733" width="4.109375" style="403" customWidth="1"/>
    <col min="9734" max="9734" width="4.33203125" style="403" customWidth="1"/>
    <col min="9735" max="9735" width="3.88671875" style="403" customWidth="1"/>
    <col min="9736" max="9736" width="4.109375" style="403" customWidth="1"/>
    <col min="9737" max="9737" width="4" style="403" customWidth="1"/>
    <col min="9738" max="9738" width="3.88671875" style="403" customWidth="1"/>
    <col min="9739" max="9739" width="4.109375" style="403" customWidth="1"/>
    <col min="9740" max="9740" width="4.33203125" style="403" customWidth="1"/>
    <col min="9741" max="9741" width="4" style="403" customWidth="1"/>
    <col min="9742" max="9745" width="4.33203125" style="403" customWidth="1"/>
    <col min="9746" max="9746" width="3.6640625" style="403" customWidth="1"/>
    <col min="9747" max="9747" width="3.88671875" style="403" customWidth="1"/>
    <col min="9748" max="9748" width="4.33203125" style="403" customWidth="1"/>
    <col min="9749" max="9749" width="4.88671875" style="403" customWidth="1"/>
    <col min="9750" max="9751" width="4.109375" style="403" customWidth="1"/>
    <col min="9752" max="9752" width="5.44140625" style="403" customWidth="1"/>
    <col min="9753" max="9753" width="5.5546875" style="403" customWidth="1"/>
    <col min="9754" max="9754" width="5.44140625" style="403" customWidth="1"/>
    <col min="9755" max="9755" width="5.88671875" style="403" customWidth="1"/>
    <col min="9756" max="9757" width="5.109375" style="403" customWidth="1"/>
    <col min="9758" max="9758" width="4.33203125" style="403" customWidth="1"/>
    <col min="9759" max="9759" width="3.88671875" style="403" customWidth="1"/>
    <col min="9760" max="9760" width="4.109375" style="403" customWidth="1"/>
    <col min="9761" max="9761" width="5.6640625" style="403" customWidth="1"/>
    <col min="9762" max="9762" width="5" style="403" customWidth="1"/>
    <col min="9763" max="9763" width="5.6640625" style="403" customWidth="1"/>
    <col min="9764" max="9984" width="8.88671875" style="403"/>
    <col min="9985" max="9985" width="3.44140625" style="403" customWidth="1"/>
    <col min="9986" max="9986" width="38.44140625" style="403" customWidth="1"/>
    <col min="9987" max="9987" width="3.6640625" style="403" customWidth="1"/>
    <col min="9988" max="9989" width="4.109375" style="403" customWidth="1"/>
    <col min="9990" max="9990" width="4.33203125" style="403" customWidth="1"/>
    <col min="9991" max="9991" width="3.88671875" style="403" customWidth="1"/>
    <col min="9992" max="9992" width="4.109375" style="403" customWidth="1"/>
    <col min="9993" max="9993" width="4" style="403" customWidth="1"/>
    <col min="9994" max="9994" width="3.88671875" style="403" customWidth="1"/>
    <col min="9995" max="9995" width="4.109375" style="403" customWidth="1"/>
    <col min="9996" max="9996" width="4.33203125" style="403" customWidth="1"/>
    <col min="9997" max="9997" width="4" style="403" customWidth="1"/>
    <col min="9998" max="10001" width="4.33203125" style="403" customWidth="1"/>
    <col min="10002" max="10002" width="3.6640625" style="403" customWidth="1"/>
    <col min="10003" max="10003" width="3.88671875" style="403" customWidth="1"/>
    <col min="10004" max="10004" width="4.33203125" style="403" customWidth="1"/>
    <col min="10005" max="10005" width="4.88671875" style="403" customWidth="1"/>
    <col min="10006" max="10007" width="4.109375" style="403" customWidth="1"/>
    <col min="10008" max="10008" width="5.44140625" style="403" customWidth="1"/>
    <col min="10009" max="10009" width="5.5546875" style="403" customWidth="1"/>
    <col min="10010" max="10010" width="5.44140625" style="403" customWidth="1"/>
    <col min="10011" max="10011" width="5.88671875" style="403" customWidth="1"/>
    <col min="10012" max="10013" width="5.109375" style="403" customWidth="1"/>
    <col min="10014" max="10014" width="4.33203125" style="403" customWidth="1"/>
    <col min="10015" max="10015" width="3.88671875" style="403" customWidth="1"/>
    <col min="10016" max="10016" width="4.109375" style="403" customWidth="1"/>
    <col min="10017" max="10017" width="5.6640625" style="403" customWidth="1"/>
    <col min="10018" max="10018" width="5" style="403" customWidth="1"/>
    <col min="10019" max="10019" width="5.6640625" style="403" customWidth="1"/>
    <col min="10020" max="10240" width="8.88671875" style="403"/>
    <col min="10241" max="10241" width="3.44140625" style="403" customWidth="1"/>
    <col min="10242" max="10242" width="38.44140625" style="403" customWidth="1"/>
    <col min="10243" max="10243" width="3.6640625" style="403" customWidth="1"/>
    <col min="10244" max="10245" width="4.109375" style="403" customWidth="1"/>
    <col min="10246" max="10246" width="4.33203125" style="403" customWidth="1"/>
    <col min="10247" max="10247" width="3.88671875" style="403" customWidth="1"/>
    <col min="10248" max="10248" width="4.109375" style="403" customWidth="1"/>
    <col min="10249" max="10249" width="4" style="403" customWidth="1"/>
    <col min="10250" max="10250" width="3.88671875" style="403" customWidth="1"/>
    <col min="10251" max="10251" width="4.109375" style="403" customWidth="1"/>
    <col min="10252" max="10252" width="4.33203125" style="403" customWidth="1"/>
    <col min="10253" max="10253" width="4" style="403" customWidth="1"/>
    <col min="10254" max="10257" width="4.33203125" style="403" customWidth="1"/>
    <col min="10258" max="10258" width="3.6640625" style="403" customWidth="1"/>
    <col min="10259" max="10259" width="3.88671875" style="403" customWidth="1"/>
    <col min="10260" max="10260" width="4.33203125" style="403" customWidth="1"/>
    <col min="10261" max="10261" width="4.88671875" style="403" customWidth="1"/>
    <col min="10262" max="10263" width="4.109375" style="403" customWidth="1"/>
    <col min="10264" max="10264" width="5.44140625" style="403" customWidth="1"/>
    <col min="10265" max="10265" width="5.5546875" style="403" customWidth="1"/>
    <col min="10266" max="10266" width="5.44140625" style="403" customWidth="1"/>
    <col min="10267" max="10267" width="5.88671875" style="403" customWidth="1"/>
    <col min="10268" max="10269" width="5.109375" style="403" customWidth="1"/>
    <col min="10270" max="10270" width="4.33203125" style="403" customWidth="1"/>
    <col min="10271" max="10271" width="3.88671875" style="403" customWidth="1"/>
    <col min="10272" max="10272" width="4.109375" style="403" customWidth="1"/>
    <col min="10273" max="10273" width="5.6640625" style="403" customWidth="1"/>
    <col min="10274" max="10274" width="5" style="403" customWidth="1"/>
    <col min="10275" max="10275" width="5.6640625" style="403" customWidth="1"/>
    <col min="10276" max="10496" width="8.88671875" style="403"/>
    <col min="10497" max="10497" width="3.44140625" style="403" customWidth="1"/>
    <col min="10498" max="10498" width="38.44140625" style="403" customWidth="1"/>
    <col min="10499" max="10499" width="3.6640625" style="403" customWidth="1"/>
    <col min="10500" max="10501" width="4.109375" style="403" customWidth="1"/>
    <col min="10502" max="10502" width="4.33203125" style="403" customWidth="1"/>
    <col min="10503" max="10503" width="3.88671875" style="403" customWidth="1"/>
    <col min="10504" max="10504" width="4.109375" style="403" customWidth="1"/>
    <col min="10505" max="10505" width="4" style="403" customWidth="1"/>
    <col min="10506" max="10506" width="3.88671875" style="403" customWidth="1"/>
    <col min="10507" max="10507" width="4.109375" style="403" customWidth="1"/>
    <col min="10508" max="10508" width="4.33203125" style="403" customWidth="1"/>
    <col min="10509" max="10509" width="4" style="403" customWidth="1"/>
    <col min="10510" max="10513" width="4.33203125" style="403" customWidth="1"/>
    <col min="10514" max="10514" width="3.6640625" style="403" customWidth="1"/>
    <col min="10515" max="10515" width="3.88671875" style="403" customWidth="1"/>
    <col min="10516" max="10516" width="4.33203125" style="403" customWidth="1"/>
    <col min="10517" max="10517" width="4.88671875" style="403" customWidth="1"/>
    <col min="10518" max="10519" width="4.109375" style="403" customWidth="1"/>
    <col min="10520" max="10520" width="5.44140625" style="403" customWidth="1"/>
    <col min="10521" max="10521" width="5.5546875" style="403" customWidth="1"/>
    <col min="10522" max="10522" width="5.44140625" style="403" customWidth="1"/>
    <col min="10523" max="10523" width="5.88671875" style="403" customWidth="1"/>
    <col min="10524" max="10525" width="5.109375" style="403" customWidth="1"/>
    <col min="10526" max="10526" width="4.33203125" style="403" customWidth="1"/>
    <col min="10527" max="10527" width="3.88671875" style="403" customWidth="1"/>
    <col min="10528" max="10528" width="4.109375" style="403" customWidth="1"/>
    <col min="10529" max="10529" width="5.6640625" style="403" customWidth="1"/>
    <col min="10530" max="10530" width="5" style="403" customWidth="1"/>
    <col min="10531" max="10531" width="5.6640625" style="403" customWidth="1"/>
    <col min="10532" max="10752" width="8.88671875" style="403"/>
    <col min="10753" max="10753" width="3.44140625" style="403" customWidth="1"/>
    <col min="10754" max="10754" width="38.44140625" style="403" customWidth="1"/>
    <col min="10755" max="10755" width="3.6640625" style="403" customWidth="1"/>
    <col min="10756" max="10757" width="4.109375" style="403" customWidth="1"/>
    <col min="10758" max="10758" width="4.33203125" style="403" customWidth="1"/>
    <col min="10759" max="10759" width="3.88671875" style="403" customWidth="1"/>
    <col min="10760" max="10760" width="4.109375" style="403" customWidth="1"/>
    <col min="10761" max="10761" width="4" style="403" customWidth="1"/>
    <col min="10762" max="10762" width="3.88671875" style="403" customWidth="1"/>
    <col min="10763" max="10763" width="4.109375" style="403" customWidth="1"/>
    <col min="10764" max="10764" width="4.33203125" style="403" customWidth="1"/>
    <col min="10765" max="10765" width="4" style="403" customWidth="1"/>
    <col min="10766" max="10769" width="4.33203125" style="403" customWidth="1"/>
    <col min="10770" max="10770" width="3.6640625" style="403" customWidth="1"/>
    <col min="10771" max="10771" width="3.88671875" style="403" customWidth="1"/>
    <col min="10772" max="10772" width="4.33203125" style="403" customWidth="1"/>
    <col min="10773" max="10773" width="4.88671875" style="403" customWidth="1"/>
    <col min="10774" max="10775" width="4.109375" style="403" customWidth="1"/>
    <col min="10776" max="10776" width="5.44140625" style="403" customWidth="1"/>
    <col min="10777" max="10777" width="5.5546875" style="403" customWidth="1"/>
    <col min="10778" max="10778" width="5.44140625" style="403" customWidth="1"/>
    <col min="10779" max="10779" width="5.88671875" style="403" customWidth="1"/>
    <col min="10780" max="10781" width="5.109375" style="403" customWidth="1"/>
    <col min="10782" max="10782" width="4.33203125" style="403" customWidth="1"/>
    <col min="10783" max="10783" width="3.88671875" style="403" customWidth="1"/>
    <col min="10784" max="10784" width="4.109375" style="403" customWidth="1"/>
    <col min="10785" max="10785" width="5.6640625" style="403" customWidth="1"/>
    <col min="10786" max="10786" width="5" style="403" customWidth="1"/>
    <col min="10787" max="10787" width="5.6640625" style="403" customWidth="1"/>
    <col min="10788" max="11008" width="8.88671875" style="403"/>
    <col min="11009" max="11009" width="3.44140625" style="403" customWidth="1"/>
    <col min="11010" max="11010" width="38.44140625" style="403" customWidth="1"/>
    <col min="11011" max="11011" width="3.6640625" style="403" customWidth="1"/>
    <col min="11012" max="11013" width="4.109375" style="403" customWidth="1"/>
    <col min="11014" max="11014" width="4.33203125" style="403" customWidth="1"/>
    <col min="11015" max="11015" width="3.88671875" style="403" customWidth="1"/>
    <col min="11016" max="11016" width="4.109375" style="403" customWidth="1"/>
    <col min="11017" max="11017" width="4" style="403" customWidth="1"/>
    <col min="11018" max="11018" width="3.88671875" style="403" customWidth="1"/>
    <col min="11019" max="11019" width="4.109375" style="403" customWidth="1"/>
    <col min="11020" max="11020" width="4.33203125" style="403" customWidth="1"/>
    <col min="11021" max="11021" width="4" style="403" customWidth="1"/>
    <col min="11022" max="11025" width="4.33203125" style="403" customWidth="1"/>
    <col min="11026" max="11026" width="3.6640625" style="403" customWidth="1"/>
    <col min="11027" max="11027" width="3.88671875" style="403" customWidth="1"/>
    <col min="11028" max="11028" width="4.33203125" style="403" customWidth="1"/>
    <col min="11029" max="11029" width="4.88671875" style="403" customWidth="1"/>
    <col min="11030" max="11031" width="4.109375" style="403" customWidth="1"/>
    <col min="11032" max="11032" width="5.44140625" style="403" customWidth="1"/>
    <col min="11033" max="11033" width="5.5546875" style="403" customWidth="1"/>
    <col min="11034" max="11034" width="5.44140625" style="403" customWidth="1"/>
    <col min="11035" max="11035" width="5.88671875" style="403" customWidth="1"/>
    <col min="11036" max="11037" width="5.109375" style="403" customWidth="1"/>
    <col min="11038" max="11038" width="4.33203125" style="403" customWidth="1"/>
    <col min="11039" max="11039" width="3.88671875" style="403" customWidth="1"/>
    <col min="11040" max="11040" width="4.109375" style="403" customWidth="1"/>
    <col min="11041" max="11041" width="5.6640625" style="403" customWidth="1"/>
    <col min="11042" max="11042" width="5" style="403" customWidth="1"/>
    <col min="11043" max="11043" width="5.6640625" style="403" customWidth="1"/>
    <col min="11044" max="11264" width="8.88671875" style="403"/>
    <col min="11265" max="11265" width="3.44140625" style="403" customWidth="1"/>
    <col min="11266" max="11266" width="38.44140625" style="403" customWidth="1"/>
    <col min="11267" max="11267" width="3.6640625" style="403" customWidth="1"/>
    <col min="11268" max="11269" width="4.109375" style="403" customWidth="1"/>
    <col min="11270" max="11270" width="4.33203125" style="403" customWidth="1"/>
    <col min="11271" max="11271" width="3.88671875" style="403" customWidth="1"/>
    <col min="11272" max="11272" width="4.109375" style="403" customWidth="1"/>
    <col min="11273" max="11273" width="4" style="403" customWidth="1"/>
    <col min="11274" max="11274" width="3.88671875" style="403" customWidth="1"/>
    <col min="11275" max="11275" width="4.109375" style="403" customWidth="1"/>
    <col min="11276" max="11276" width="4.33203125" style="403" customWidth="1"/>
    <col min="11277" max="11277" width="4" style="403" customWidth="1"/>
    <col min="11278" max="11281" width="4.33203125" style="403" customWidth="1"/>
    <col min="11282" max="11282" width="3.6640625" style="403" customWidth="1"/>
    <col min="11283" max="11283" width="3.88671875" style="403" customWidth="1"/>
    <col min="11284" max="11284" width="4.33203125" style="403" customWidth="1"/>
    <col min="11285" max="11285" width="4.88671875" style="403" customWidth="1"/>
    <col min="11286" max="11287" width="4.109375" style="403" customWidth="1"/>
    <col min="11288" max="11288" width="5.44140625" style="403" customWidth="1"/>
    <col min="11289" max="11289" width="5.5546875" style="403" customWidth="1"/>
    <col min="11290" max="11290" width="5.44140625" style="403" customWidth="1"/>
    <col min="11291" max="11291" width="5.88671875" style="403" customWidth="1"/>
    <col min="11292" max="11293" width="5.109375" style="403" customWidth="1"/>
    <col min="11294" max="11294" width="4.33203125" style="403" customWidth="1"/>
    <col min="11295" max="11295" width="3.88671875" style="403" customWidth="1"/>
    <col min="11296" max="11296" width="4.109375" style="403" customWidth="1"/>
    <col min="11297" max="11297" width="5.6640625" style="403" customWidth="1"/>
    <col min="11298" max="11298" width="5" style="403" customWidth="1"/>
    <col min="11299" max="11299" width="5.6640625" style="403" customWidth="1"/>
    <col min="11300" max="11520" width="8.88671875" style="403"/>
    <col min="11521" max="11521" width="3.44140625" style="403" customWidth="1"/>
    <col min="11522" max="11522" width="38.44140625" style="403" customWidth="1"/>
    <col min="11523" max="11523" width="3.6640625" style="403" customWidth="1"/>
    <col min="11524" max="11525" width="4.109375" style="403" customWidth="1"/>
    <col min="11526" max="11526" width="4.33203125" style="403" customWidth="1"/>
    <col min="11527" max="11527" width="3.88671875" style="403" customWidth="1"/>
    <col min="11528" max="11528" width="4.109375" style="403" customWidth="1"/>
    <col min="11529" max="11529" width="4" style="403" customWidth="1"/>
    <col min="11530" max="11530" width="3.88671875" style="403" customWidth="1"/>
    <col min="11531" max="11531" width="4.109375" style="403" customWidth="1"/>
    <col min="11532" max="11532" width="4.33203125" style="403" customWidth="1"/>
    <col min="11533" max="11533" width="4" style="403" customWidth="1"/>
    <col min="11534" max="11537" width="4.33203125" style="403" customWidth="1"/>
    <col min="11538" max="11538" width="3.6640625" style="403" customWidth="1"/>
    <col min="11539" max="11539" width="3.88671875" style="403" customWidth="1"/>
    <col min="11540" max="11540" width="4.33203125" style="403" customWidth="1"/>
    <col min="11541" max="11541" width="4.88671875" style="403" customWidth="1"/>
    <col min="11542" max="11543" width="4.109375" style="403" customWidth="1"/>
    <col min="11544" max="11544" width="5.44140625" style="403" customWidth="1"/>
    <col min="11545" max="11545" width="5.5546875" style="403" customWidth="1"/>
    <col min="11546" max="11546" width="5.44140625" style="403" customWidth="1"/>
    <col min="11547" max="11547" width="5.88671875" style="403" customWidth="1"/>
    <col min="11548" max="11549" width="5.109375" style="403" customWidth="1"/>
    <col min="11550" max="11550" width="4.33203125" style="403" customWidth="1"/>
    <col min="11551" max="11551" width="3.88671875" style="403" customWidth="1"/>
    <col min="11552" max="11552" width="4.109375" style="403" customWidth="1"/>
    <col min="11553" max="11553" width="5.6640625" style="403" customWidth="1"/>
    <col min="11554" max="11554" width="5" style="403" customWidth="1"/>
    <col min="11555" max="11555" width="5.6640625" style="403" customWidth="1"/>
    <col min="11556" max="11776" width="8.88671875" style="403"/>
    <col min="11777" max="11777" width="3.44140625" style="403" customWidth="1"/>
    <col min="11778" max="11778" width="38.44140625" style="403" customWidth="1"/>
    <col min="11779" max="11779" width="3.6640625" style="403" customWidth="1"/>
    <col min="11780" max="11781" width="4.109375" style="403" customWidth="1"/>
    <col min="11782" max="11782" width="4.33203125" style="403" customWidth="1"/>
    <col min="11783" max="11783" width="3.88671875" style="403" customWidth="1"/>
    <col min="11784" max="11784" width="4.109375" style="403" customWidth="1"/>
    <col min="11785" max="11785" width="4" style="403" customWidth="1"/>
    <col min="11786" max="11786" width="3.88671875" style="403" customWidth="1"/>
    <col min="11787" max="11787" width="4.109375" style="403" customWidth="1"/>
    <col min="11788" max="11788" width="4.33203125" style="403" customWidth="1"/>
    <col min="11789" max="11789" width="4" style="403" customWidth="1"/>
    <col min="11790" max="11793" width="4.33203125" style="403" customWidth="1"/>
    <col min="11794" max="11794" width="3.6640625" style="403" customWidth="1"/>
    <col min="11795" max="11795" width="3.88671875" style="403" customWidth="1"/>
    <col min="11796" max="11796" width="4.33203125" style="403" customWidth="1"/>
    <col min="11797" max="11797" width="4.88671875" style="403" customWidth="1"/>
    <col min="11798" max="11799" width="4.109375" style="403" customWidth="1"/>
    <col min="11800" max="11800" width="5.44140625" style="403" customWidth="1"/>
    <col min="11801" max="11801" width="5.5546875" style="403" customWidth="1"/>
    <col min="11802" max="11802" width="5.44140625" style="403" customWidth="1"/>
    <col min="11803" max="11803" width="5.88671875" style="403" customWidth="1"/>
    <col min="11804" max="11805" width="5.109375" style="403" customWidth="1"/>
    <col min="11806" max="11806" width="4.33203125" style="403" customWidth="1"/>
    <col min="11807" max="11807" width="3.88671875" style="403" customWidth="1"/>
    <col min="11808" max="11808" width="4.109375" style="403" customWidth="1"/>
    <col min="11809" max="11809" width="5.6640625" style="403" customWidth="1"/>
    <col min="11810" max="11810" width="5" style="403" customWidth="1"/>
    <col min="11811" max="11811" width="5.6640625" style="403" customWidth="1"/>
    <col min="11812" max="12032" width="8.88671875" style="403"/>
    <col min="12033" max="12033" width="3.44140625" style="403" customWidth="1"/>
    <col min="12034" max="12034" width="38.44140625" style="403" customWidth="1"/>
    <col min="12035" max="12035" width="3.6640625" style="403" customWidth="1"/>
    <col min="12036" max="12037" width="4.109375" style="403" customWidth="1"/>
    <col min="12038" max="12038" width="4.33203125" style="403" customWidth="1"/>
    <col min="12039" max="12039" width="3.88671875" style="403" customWidth="1"/>
    <col min="12040" max="12040" width="4.109375" style="403" customWidth="1"/>
    <col min="12041" max="12041" width="4" style="403" customWidth="1"/>
    <col min="12042" max="12042" width="3.88671875" style="403" customWidth="1"/>
    <col min="12043" max="12043" width="4.109375" style="403" customWidth="1"/>
    <col min="12044" max="12044" width="4.33203125" style="403" customWidth="1"/>
    <col min="12045" max="12045" width="4" style="403" customWidth="1"/>
    <col min="12046" max="12049" width="4.33203125" style="403" customWidth="1"/>
    <col min="12050" max="12050" width="3.6640625" style="403" customWidth="1"/>
    <col min="12051" max="12051" width="3.88671875" style="403" customWidth="1"/>
    <col min="12052" max="12052" width="4.33203125" style="403" customWidth="1"/>
    <col min="12053" max="12053" width="4.88671875" style="403" customWidth="1"/>
    <col min="12054" max="12055" width="4.109375" style="403" customWidth="1"/>
    <col min="12056" max="12056" width="5.44140625" style="403" customWidth="1"/>
    <col min="12057" max="12057" width="5.5546875" style="403" customWidth="1"/>
    <col min="12058" max="12058" width="5.44140625" style="403" customWidth="1"/>
    <col min="12059" max="12059" width="5.88671875" style="403" customWidth="1"/>
    <col min="12060" max="12061" width="5.109375" style="403" customWidth="1"/>
    <col min="12062" max="12062" width="4.33203125" style="403" customWidth="1"/>
    <col min="12063" max="12063" width="3.88671875" style="403" customWidth="1"/>
    <col min="12064" max="12064" width="4.109375" style="403" customWidth="1"/>
    <col min="12065" max="12065" width="5.6640625" style="403" customWidth="1"/>
    <col min="12066" max="12066" width="5" style="403" customWidth="1"/>
    <col min="12067" max="12067" width="5.6640625" style="403" customWidth="1"/>
    <col min="12068" max="12288" width="8.88671875" style="403"/>
    <col min="12289" max="12289" width="3.44140625" style="403" customWidth="1"/>
    <col min="12290" max="12290" width="38.44140625" style="403" customWidth="1"/>
    <col min="12291" max="12291" width="3.6640625" style="403" customWidth="1"/>
    <col min="12292" max="12293" width="4.109375" style="403" customWidth="1"/>
    <col min="12294" max="12294" width="4.33203125" style="403" customWidth="1"/>
    <col min="12295" max="12295" width="3.88671875" style="403" customWidth="1"/>
    <col min="12296" max="12296" width="4.109375" style="403" customWidth="1"/>
    <col min="12297" max="12297" width="4" style="403" customWidth="1"/>
    <col min="12298" max="12298" width="3.88671875" style="403" customWidth="1"/>
    <col min="12299" max="12299" width="4.109375" style="403" customWidth="1"/>
    <col min="12300" max="12300" width="4.33203125" style="403" customWidth="1"/>
    <col min="12301" max="12301" width="4" style="403" customWidth="1"/>
    <col min="12302" max="12305" width="4.33203125" style="403" customWidth="1"/>
    <col min="12306" max="12306" width="3.6640625" style="403" customWidth="1"/>
    <col min="12307" max="12307" width="3.88671875" style="403" customWidth="1"/>
    <col min="12308" max="12308" width="4.33203125" style="403" customWidth="1"/>
    <col min="12309" max="12309" width="4.88671875" style="403" customWidth="1"/>
    <col min="12310" max="12311" width="4.109375" style="403" customWidth="1"/>
    <col min="12312" max="12312" width="5.44140625" style="403" customWidth="1"/>
    <col min="12313" max="12313" width="5.5546875" style="403" customWidth="1"/>
    <col min="12314" max="12314" width="5.44140625" style="403" customWidth="1"/>
    <col min="12315" max="12315" width="5.88671875" style="403" customWidth="1"/>
    <col min="12316" max="12317" width="5.109375" style="403" customWidth="1"/>
    <col min="12318" max="12318" width="4.33203125" style="403" customWidth="1"/>
    <col min="12319" max="12319" width="3.88671875" style="403" customWidth="1"/>
    <col min="12320" max="12320" width="4.109375" style="403" customWidth="1"/>
    <col min="12321" max="12321" width="5.6640625" style="403" customWidth="1"/>
    <col min="12322" max="12322" width="5" style="403" customWidth="1"/>
    <col min="12323" max="12323" width="5.6640625" style="403" customWidth="1"/>
    <col min="12324" max="12544" width="8.88671875" style="403"/>
    <col min="12545" max="12545" width="3.44140625" style="403" customWidth="1"/>
    <col min="12546" max="12546" width="38.44140625" style="403" customWidth="1"/>
    <col min="12547" max="12547" width="3.6640625" style="403" customWidth="1"/>
    <col min="12548" max="12549" width="4.109375" style="403" customWidth="1"/>
    <col min="12550" max="12550" width="4.33203125" style="403" customWidth="1"/>
    <col min="12551" max="12551" width="3.88671875" style="403" customWidth="1"/>
    <col min="12552" max="12552" width="4.109375" style="403" customWidth="1"/>
    <col min="12553" max="12553" width="4" style="403" customWidth="1"/>
    <col min="12554" max="12554" width="3.88671875" style="403" customWidth="1"/>
    <col min="12555" max="12555" width="4.109375" style="403" customWidth="1"/>
    <col min="12556" max="12556" width="4.33203125" style="403" customWidth="1"/>
    <col min="12557" max="12557" width="4" style="403" customWidth="1"/>
    <col min="12558" max="12561" width="4.33203125" style="403" customWidth="1"/>
    <col min="12562" max="12562" width="3.6640625" style="403" customWidth="1"/>
    <col min="12563" max="12563" width="3.88671875" style="403" customWidth="1"/>
    <col min="12564" max="12564" width="4.33203125" style="403" customWidth="1"/>
    <col min="12565" max="12565" width="4.88671875" style="403" customWidth="1"/>
    <col min="12566" max="12567" width="4.109375" style="403" customWidth="1"/>
    <col min="12568" max="12568" width="5.44140625" style="403" customWidth="1"/>
    <col min="12569" max="12569" width="5.5546875" style="403" customWidth="1"/>
    <col min="12570" max="12570" width="5.44140625" style="403" customWidth="1"/>
    <col min="12571" max="12571" width="5.88671875" style="403" customWidth="1"/>
    <col min="12572" max="12573" width="5.109375" style="403" customWidth="1"/>
    <col min="12574" max="12574" width="4.33203125" style="403" customWidth="1"/>
    <col min="12575" max="12575" width="3.88671875" style="403" customWidth="1"/>
    <col min="12576" max="12576" width="4.109375" style="403" customWidth="1"/>
    <col min="12577" max="12577" width="5.6640625" style="403" customWidth="1"/>
    <col min="12578" max="12578" width="5" style="403" customWidth="1"/>
    <col min="12579" max="12579" width="5.6640625" style="403" customWidth="1"/>
    <col min="12580" max="12800" width="8.88671875" style="403"/>
    <col min="12801" max="12801" width="3.44140625" style="403" customWidth="1"/>
    <col min="12802" max="12802" width="38.44140625" style="403" customWidth="1"/>
    <col min="12803" max="12803" width="3.6640625" style="403" customWidth="1"/>
    <col min="12804" max="12805" width="4.109375" style="403" customWidth="1"/>
    <col min="12806" max="12806" width="4.33203125" style="403" customWidth="1"/>
    <col min="12807" max="12807" width="3.88671875" style="403" customWidth="1"/>
    <col min="12808" max="12808" width="4.109375" style="403" customWidth="1"/>
    <col min="12809" max="12809" width="4" style="403" customWidth="1"/>
    <col min="12810" max="12810" width="3.88671875" style="403" customWidth="1"/>
    <col min="12811" max="12811" width="4.109375" style="403" customWidth="1"/>
    <col min="12812" max="12812" width="4.33203125" style="403" customWidth="1"/>
    <col min="12813" max="12813" width="4" style="403" customWidth="1"/>
    <col min="12814" max="12817" width="4.33203125" style="403" customWidth="1"/>
    <col min="12818" max="12818" width="3.6640625" style="403" customWidth="1"/>
    <col min="12819" max="12819" width="3.88671875" style="403" customWidth="1"/>
    <col min="12820" max="12820" width="4.33203125" style="403" customWidth="1"/>
    <col min="12821" max="12821" width="4.88671875" style="403" customWidth="1"/>
    <col min="12822" max="12823" width="4.109375" style="403" customWidth="1"/>
    <col min="12824" max="12824" width="5.44140625" style="403" customWidth="1"/>
    <col min="12825" max="12825" width="5.5546875" style="403" customWidth="1"/>
    <col min="12826" max="12826" width="5.44140625" style="403" customWidth="1"/>
    <col min="12827" max="12827" width="5.88671875" style="403" customWidth="1"/>
    <col min="12828" max="12829" width="5.109375" style="403" customWidth="1"/>
    <col min="12830" max="12830" width="4.33203125" style="403" customWidth="1"/>
    <col min="12831" max="12831" width="3.88671875" style="403" customWidth="1"/>
    <col min="12832" max="12832" width="4.109375" style="403" customWidth="1"/>
    <col min="12833" max="12833" width="5.6640625" style="403" customWidth="1"/>
    <col min="12834" max="12834" width="5" style="403" customWidth="1"/>
    <col min="12835" max="12835" width="5.6640625" style="403" customWidth="1"/>
    <col min="12836" max="13056" width="8.88671875" style="403"/>
    <col min="13057" max="13057" width="3.44140625" style="403" customWidth="1"/>
    <col min="13058" max="13058" width="38.44140625" style="403" customWidth="1"/>
    <col min="13059" max="13059" width="3.6640625" style="403" customWidth="1"/>
    <col min="13060" max="13061" width="4.109375" style="403" customWidth="1"/>
    <col min="13062" max="13062" width="4.33203125" style="403" customWidth="1"/>
    <col min="13063" max="13063" width="3.88671875" style="403" customWidth="1"/>
    <col min="13064" max="13064" width="4.109375" style="403" customWidth="1"/>
    <col min="13065" max="13065" width="4" style="403" customWidth="1"/>
    <col min="13066" max="13066" width="3.88671875" style="403" customWidth="1"/>
    <col min="13067" max="13067" width="4.109375" style="403" customWidth="1"/>
    <col min="13068" max="13068" width="4.33203125" style="403" customWidth="1"/>
    <col min="13069" max="13069" width="4" style="403" customWidth="1"/>
    <col min="13070" max="13073" width="4.33203125" style="403" customWidth="1"/>
    <col min="13074" max="13074" width="3.6640625" style="403" customWidth="1"/>
    <col min="13075" max="13075" width="3.88671875" style="403" customWidth="1"/>
    <col min="13076" max="13076" width="4.33203125" style="403" customWidth="1"/>
    <col min="13077" max="13077" width="4.88671875" style="403" customWidth="1"/>
    <col min="13078" max="13079" width="4.109375" style="403" customWidth="1"/>
    <col min="13080" max="13080" width="5.44140625" style="403" customWidth="1"/>
    <col min="13081" max="13081" width="5.5546875" style="403" customWidth="1"/>
    <col min="13082" max="13082" width="5.44140625" style="403" customWidth="1"/>
    <col min="13083" max="13083" width="5.88671875" style="403" customWidth="1"/>
    <col min="13084" max="13085" width="5.109375" style="403" customWidth="1"/>
    <col min="13086" max="13086" width="4.33203125" style="403" customWidth="1"/>
    <col min="13087" max="13087" width="3.88671875" style="403" customWidth="1"/>
    <col min="13088" max="13088" width="4.109375" style="403" customWidth="1"/>
    <col min="13089" max="13089" width="5.6640625" style="403" customWidth="1"/>
    <col min="13090" max="13090" width="5" style="403" customWidth="1"/>
    <col min="13091" max="13091" width="5.6640625" style="403" customWidth="1"/>
    <col min="13092" max="13312" width="8.88671875" style="403"/>
    <col min="13313" max="13313" width="3.44140625" style="403" customWidth="1"/>
    <col min="13314" max="13314" width="38.44140625" style="403" customWidth="1"/>
    <col min="13315" max="13315" width="3.6640625" style="403" customWidth="1"/>
    <col min="13316" max="13317" width="4.109375" style="403" customWidth="1"/>
    <col min="13318" max="13318" width="4.33203125" style="403" customWidth="1"/>
    <col min="13319" max="13319" width="3.88671875" style="403" customWidth="1"/>
    <col min="13320" max="13320" width="4.109375" style="403" customWidth="1"/>
    <col min="13321" max="13321" width="4" style="403" customWidth="1"/>
    <col min="13322" max="13322" width="3.88671875" style="403" customWidth="1"/>
    <col min="13323" max="13323" width="4.109375" style="403" customWidth="1"/>
    <col min="13324" max="13324" width="4.33203125" style="403" customWidth="1"/>
    <col min="13325" max="13325" width="4" style="403" customWidth="1"/>
    <col min="13326" max="13329" width="4.33203125" style="403" customWidth="1"/>
    <col min="13330" max="13330" width="3.6640625" style="403" customWidth="1"/>
    <col min="13331" max="13331" width="3.88671875" style="403" customWidth="1"/>
    <col min="13332" max="13332" width="4.33203125" style="403" customWidth="1"/>
    <col min="13333" max="13333" width="4.88671875" style="403" customWidth="1"/>
    <col min="13334" max="13335" width="4.109375" style="403" customWidth="1"/>
    <col min="13336" max="13336" width="5.44140625" style="403" customWidth="1"/>
    <col min="13337" max="13337" width="5.5546875" style="403" customWidth="1"/>
    <col min="13338" max="13338" width="5.44140625" style="403" customWidth="1"/>
    <col min="13339" max="13339" width="5.88671875" style="403" customWidth="1"/>
    <col min="13340" max="13341" width="5.109375" style="403" customWidth="1"/>
    <col min="13342" max="13342" width="4.33203125" style="403" customWidth="1"/>
    <col min="13343" max="13343" width="3.88671875" style="403" customWidth="1"/>
    <col min="13344" max="13344" width="4.109375" style="403" customWidth="1"/>
    <col min="13345" max="13345" width="5.6640625" style="403" customWidth="1"/>
    <col min="13346" max="13346" width="5" style="403" customWidth="1"/>
    <col min="13347" max="13347" width="5.6640625" style="403" customWidth="1"/>
    <col min="13348" max="13568" width="8.88671875" style="403"/>
    <col min="13569" max="13569" width="3.44140625" style="403" customWidth="1"/>
    <col min="13570" max="13570" width="38.44140625" style="403" customWidth="1"/>
    <col min="13571" max="13571" width="3.6640625" style="403" customWidth="1"/>
    <col min="13572" max="13573" width="4.109375" style="403" customWidth="1"/>
    <col min="13574" max="13574" width="4.33203125" style="403" customWidth="1"/>
    <col min="13575" max="13575" width="3.88671875" style="403" customWidth="1"/>
    <col min="13576" max="13576" width="4.109375" style="403" customWidth="1"/>
    <col min="13577" max="13577" width="4" style="403" customWidth="1"/>
    <col min="13578" max="13578" width="3.88671875" style="403" customWidth="1"/>
    <col min="13579" max="13579" width="4.109375" style="403" customWidth="1"/>
    <col min="13580" max="13580" width="4.33203125" style="403" customWidth="1"/>
    <col min="13581" max="13581" width="4" style="403" customWidth="1"/>
    <col min="13582" max="13585" width="4.33203125" style="403" customWidth="1"/>
    <col min="13586" max="13586" width="3.6640625" style="403" customWidth="1"/>
    <col min="13587" max="13587" width="3.88671875" style="403" customWidth="1"/>
    <col min="13588" max="13588" width="4.33203125" style="403" customWidth="1"/>
    <col min="13589" max="13589" width="4.88671875" style="403" customWidth="1"/>
    <col min="13590" max="13591" width="4.109375" style="403" customWidth="1"/>
    <col min="13592" max="13592" width="5.44140625" style="403" customWidth="1"/>
    <col min="13593" max="13593" width="5.5546875" style="403" customWidth="1"/>
    <col min="13594" max="13594" width="5.44140625" style="403" customWidth="1"/>
    <col min="13595" max="13595" width="5.88671875" style="403" customWidth="1"/>
    <col min="13596" max="13597" width="5.109375" style="403" customWidth="1"/>
    <col min="13598" max="13598" width="4.33203125" style="403" customWidth="1"/>
    <col min="13599" max="13599" width="3.88671875" style="403" customWidth="1"/>
    <col min="13600" max="13600" width="4.109375" style="403" customWidth="1"/>
    <col min="13601" max="13601" width="5.6640625" style="403" customWidth="1"/>
    <col min="13602" max="13602" width="5" style="403" customWidth="1"/>
    <col min="13603" max="13603" width="5.6640625" style="403" customWidth="1"/>
    <col min="13604" max="13824" width="8.88671875" style="403"/>
    <col min="13825" max="13825" width="3.44140625" style="403" customWidth="1"/>
    <col min="13826" max="13826" width="38.44140625" style="403" customWidth="1"/>
    <col min="13827" max="13827" width="3.6640625" style="403" customWidth="1"/>
    <col min="13828" max="13829" width="4.109375" style="403" customWidth="1"/>
    <col min="13830" max="13830" width="4.33203125" style="403" customWidth="1"/>
    <col min="13831" max="13831" width="3.88671875" style="403" customWidth="1"/>
    <col min="13832" max="13832" width="4.109375" style="403" customWidth="1"/>
    <col min="13833" max="13833" width="4" style="403" customWidth="1"/>
    <col min="13834" max="13834" width="3.88671875" style="403" customWidth="1"/>
    <col min="13835" max="13835" width="4.109375" style="403" customWidth="1"/>
    <col min="13836" max="13836" width="4.33203125" style="403" customWidth="1"/>
    <col min="13837" max="13837" width="4" style="403" customWidth="1"/>
    <col min="13838" max="13841" width="4.33203125" style="403" customWidth="1"/>
    <col min="13842" max="13842" width="3.6640625" style="403" customWidth="1"/>
    <col min="13843" max="13843" width="3.88671875" style="403" customWidth="1"/>
    <col min="13844" max="13844" width="4.33203125" style="403" customWidth="1"/>
    <col min="13845" max="13845" width="4.88671875" style="403" customWidth="1"/>
    <col min="13846" max="13847" width="4.109375" style="403" customWidth="1"/>
    <col min="13848" max="13848" width="5.44140625" style="403" customWidth="1"/>
    <col min="13849" max="13849" width="5.5546875" style="403" customWidth="1"/>
    <col min="13850" max="13850" width="5.44140625" style="403" customWidth="1"/>
    <col min="13851" max="13851" width="5.88671875" style="403" customWidth="1"/>
    <col min="13852" max="13853" width="5.109375" style="403" customWidth="1"/>
    <col min="13854" max="13854" width="4.33203125" style="403" customWidth="1"/>
    <col min="13855" max="13855" width="3.88671875" style="403" customWidth="1"/>
    <col min="13856" max="13856" width="4.109375" style="403" customWidth="1"/>
    <col min="13857" max="13857" width="5.6640625" style="403" customWidth="1"/>
    <col min="13858" max="13858" width="5" style="403" customWidth="1"/>
    <col min="13859" max="13859" width="5.6640625" style="403" customWidth="1"/>
    <col min="13860" max="14080" width="8.88671875" style="403"/>
    <col min="14081" max="14081" width="3.44140625" style="403" customWidth="1"/>
    <col min="14082" max="14082" width="38.44140625" style="403" customWidth="1"/>
    <col min="14083" max="14083" width="3.6640625" style="403" customWidth="1"/>
    <col min="14084" max="14085" width="4.109375" style="403" customWidth="1"/>
    <col min="14086" max="14086" width="4.33203125" style="403" customWidth="1"/>
    <col min="14087" max="14087" width="3.88671875" style="403" customWidth="1"/>
    <col min="14088" max="14088" width="4.109375" style="403" customWidth="1"/>
    <col min="14089" max="14089" width="4" style="403" customWidth="1"/>
    <col min="14090" max="14090" width="3.88671875" style="403" customWidth="1"/>
    <col min="14091" max="14091" width="4.109375" style="403" customWidth="1"/>
    <col min="14092" max="14092" width="4.33203125" style="403" customWidth="1"/>
    <col min="14093" max="14093" width="4" style="403" customWidth="1"/>
    <col min="14094" max="14097" width="4.33203125" style="403" customWidth="1"/>
    <col min="14098" max="14098" width="3.6640625" style="403" customWidth="1"/>
    <col min="14099" max="14099" width="3.88671875" style="403" customWidth="1"/>
    <col min="14100" max="14100" width="4.33203125" style="403" customWidth="1"/>
    <col min="14101" max="14101" width="4.88671875" style="403" customWidth="1"/>
    <col min="14102" max="14103" width="4.109375" style="403" customWidth="1"/>
    <col min="14104" max="14104" width="5.44140625" style="403" customWidth="1"/>
    <col min="14105" max="14105" width="5.5546875" style="403" customWidth="1"/>
    <col min="14106" max="14106" width="5.44140625" style="403" customWidth="1"/>
    <col min="14107" max="14107" width="5.88671875" style="403" customWidth="1"/>
    <col min="14108" max="14109" width="5.109375" style="403" customWidth="1"/>
    <col min="14110" max="14110" width="4.33203125" style="403" customWidth="1"/>
    <col min="14111" max="14111" width="3.88671875" style="403" customWidth="1"/>
    <col min="14112" max="14112" width="4.109375" style="403" customWidth="1"/>
    <col min="14113" max="14113" width="5.6640625" style="403" customWidth="1"/>
    <col min="14114" max="14114" width="5" style="403" customWidth="1"/>
    <col min="14115" max="14115" width="5.6640625" style="403" customWidth="1"/>
    <col min="14116" max="14336" width="8.88671875" style="403"/>
    <col min="14337" max="14337" width="3.44140625" style="403" customWidth="1"/>
    <col min="14338" max="14338" width="38.44140625" style="403" customWidth="1"/>
    <col min="14339" max="14339" width="3.6640625" style="403" customWidth="1"/>
    <col min="14340" max="14341" width="4.109375" style="403" customWidth="1"/>
    <col min="14342" max="14342" width="4.33203125" style="403" customWidth="1"/>
    <col min="14343" max="14343" width="3.88671875" style="403" customWidth="1"/>
    <col min="14344" max="14344" width="4.109375" style="403" customWidth="1"/>
    <col min="14345" max="14345" width="4" style="403" customWidth="1"/>
    <col min="14346" max="14346" width="3.88671875" style="403" customWidth="1"/>
    <col min="14347" max="14347" width="4.109375" style="403" customWidth="1"/>
    <col min="14348" max="14348" width="4.33203125" style="403" customWidth="1"/>
    <col min="14349" max="14349" width="4" style="403" customWidth="1"/>
    <col min="14350" max="14353" width="4.33203125" style="403" customWidth="1"/>
    <col min="14354" max="14354" width="3.6640625" style="403" customWidth="1"/>
    <col min="14355" max="14355" width="3.88671875" style="403" customWidth="1"/>
    <col min="14356" max="14356" width="4.33203125" style="403" customWidth="1"/>
    <col min="14357" max="14357" width="4.88671875" style="403" customWidth="1"/>
    <col min="14358" max="14359" width="4.109375" style="403" customWidth="1"/>
    <col min="14360" max="14360" width="5.44140625" style="403" customWidth="1"/>
    <col min="14361" max="14361" width="5.5546875" style="403" customWidth="1"/>
    <col min="14362" max="14362" width="5.44140625" style="403" customWidth="1"/>
    <col min="14363" max="14363" width="5.88671875" style="403" customWidth="1"/>
    <col min="14364" max="14365" width="5.109375" style="403" customWidth="1"/>
    <col min="14366" max="14366" width="4.33203125" style="403" customWidth="1"/>
    <col min="14367" max="14367" width="3.88671875" style="403" customWidth="1"/>
    <col min="14368" max="14368" width="4.109375" style="403" customWidth="1"/>
    <col min="14369" max="14369" width="5.6640625" style="403" customWidth="1"/>
    <col min="14370" max="14370" width="5" style="403" customWidth="1"/>
    <col min="14371" max="14371" width="5.6640625" style="403" customWidth="1"/>
    <col min="14372" max="14592" width="8.88671875" style="403"/>
    <col min="14593" max="14593" width="3.44140625" style="403" customWidth="1"/>
    <col min="14594" max="14594" width="38.44140625" style="403" customWidth="1"/>
    <col min="14595" max="14595" width="3.6640625" style="403" customWidth="1"/>
    <col min="14596" max="14597" width="4.109375" style="403" customWidth="1"/>
    <col min="14598" max="14598" width="4.33203125" style="403" customWidth="1"/>
    <col min="14599" max="14599" width="3.88671875" style="403" customWidth="1"/>
    <col min="14600" max="14600" width="4.109375" style="403" customWidth="1"/>
    <col min="14601" max="14601" width="4" style="403" customWidth="1"/>
    <col min="14602" max="14602" width="3.88671875" style="403" customWidth="1"/>
    <col min="14603" max="14603" width="4.109375" style="403" customWidth="1"/>
    <col min="14604" max="14604" width="4.33203125" style="403" customWidth="1"/>
    <col min="14605" max="14605" width="4" style="403" customWidth="1"/>
    <col min="14606" max="14609" width="4.33203125" style="403" customWidth="1"/>
    <col min="14610" max="14610" width="3.6640625" style="403" customWidth="1"/>
    <col min="14611" max="14611" width="3.88671875" style="403" customWidth="1"/>
    <col min="14612" max="14612" width="4.33203125" style="403" customWidth="1"/>
    <col min="14613" max="14613" width="4.88671875" style="403" customWidth="1"/>
    <col min="14614" max="14615" width="4.109375" style="403" customWidth="1"/>
    <col min="14616" max="14616" width="5.44140625" style="403" customWidth="1"/>
    <col min="14617" max="14617" width="5.5546875" style="403" customWidth="1"/>
    <col min="14618" max="14618" width="5.44140625" style="403" customWidth="1"/>
    <col min="14619" max="14619" width="5.88671875" style="403" customWidth="1"/>
    <col min="14620" max="14621" width="5.109375" style="403" customWidth="1"/>
    <col min="14622" max="14622" width="4.33203125" style="403" customWidth="1"/>
    <col min="14623" max="14623" width="3.88671875" style="403" customWidth="1"/>
    <col min="14624" max="14624" width="4.109375" style="403" customWidth="1"/>
    <col min="14625" max="14625" width="5.6640625" style="403" customWidth="1"/>
    <col min="14626" max="14626" width="5" style="403" customWidth="1"/>
    <col min="14627" max="14627" width="5.6640625" style="403" customWidth="1"/>
    <col min="14628" max="14848" width="8.88671875" style="403"/>
    <col min="14849" max="14849" width="3.44140625" style="403" customWidth="1"/>
    <col min="14850" max="14850" width="38.44140625" style="403" customWidth="1"/>
    <col min="14851" max="14851" width="3.6640625" style="403" customWidth="1"/>
    <col min="14852" max="14853" width="4.109375" style="403" customWidth="1"/>
    <col min="14854" max="14854" width="4.33203125" style="403" customWidth="1"/>
    <col min="14855" max="14855" width="3.88671875" style="403" customWidth="1"/>
    <col min="14856" max="14856" width="4.109375" style="403" customWidth="1"/>
    <col min="14857" max="14857" width="4" style="403" customWidth="1"/>
    <col min="14858" max="14858" width="3.88671875" style="403" customWidth="1"/>
    <col min="14859" max="14859" width="4.109375" style="403" customWidth="1"/>
    <col min="14860" max="14860" width="4.33203125" style="403" customWidth="1"/>
    <col min="14861" max="14861" width="4" style="403" customWidth="1"/>
    <col min="14862" max="14865" width="4.33203125" style="403" customWidth="1"/>
    <col min="14866" max="14866" width="3.6640625" style="403" customWidth="1"/>
    <col min="14867" max="14867" width="3.88671875" style="403" customWidth="1"/>
    <col min="14868" max="14868" width="4.33203125" style="403" customWidth="1"/>
    <col min="14869" max="14869" width="4.88671875" style="403" customWidth="1"/>
    <col min="14870" max="14871" width="4.109375" style="403" customWidth="1"/>
    <col min="14872" max="14872" width="5.44140625" style="403" customWidth="1"/>
    <col min="14873" max="14873" width="5.5546875" style="403" customWidth="1"/>
    <col min="14874" max="14874" width="5.44140625" style="403" customWidth="1"/>
    <col min="14875" max="14875" width="5.88671875" style="403" customWidth="1"/>
    <col min="14876" max="14877" width="5.109375" style="403" customWidth="1"/>
    <col min="14878" max="14878" width="4.33203125" style="403" customWidth="1"/>
    <col min="14879" max="14879" width="3.88671875" style="403" customWidth="1"/>
    <col min="14880" max="14880" width="4.109375" style="403" customWidth="1"/>
    <col min="14881" max="14881" width="5.6640625" style="403" customWidth="1"/>
    <col min="14882" max="14882" width="5" style="403" customWidth="1"/>
    <col min="14883" max="14883" width="5.6640625" style="403" customWidth="1"/>
    <col min="14884" max="15104" width="8.88671875" style="403"/>
    <col min="15105" max="15105" width="3.44140625" style="403" customWidth="1"/>
    <col min="15106" max="15106" width="38.44140625" style="403" customWidth="1"/>
    <col min="15107" max="15107" width="3.6640625" style="403" customWidth="1"/>
    <col min="15108" max="15109" width="4.109375" style="403" customWidth="1"/>
    <col min="15110" max="15110" width="4.33203125" style="403" customWidth="1"/>
    <col min="15111" max="15111" width="3.88671875" style="403" customWidth="1"/>
    <col min="15112" max="15112" width="4.109375" style="403" customWidth="1"/>
    <col min="15113" max="15113" width="4" style="403" customWidth="1"/>
    <col min="15114" max="15114" width="3.88671875" style="403" customWidth="1"/>
    <col min="15115" max="15115" width="4.109375" style="403" customWidth="1"/>
    <col min="15116" max="15116" width="4.33203125" style="403" customWidth="1"/>
    <col min="15117" max="15117" width="4" style="403" customWidth="1"/>
    <col min="15118" max="15121" width="4.33203125" style="403" customWidth="1"/>
    <col min="15122" max="15122" width="3.6640625" style="403" customWidth="1"/>
    <col min="15123" max="15123" width="3.88671875" style="403" customWidth="1"/>
    <col min="15124" max="15124" width="4.33203125" style="403" customWidth="1"/>
    <col min="15125" max="15125" width="4.88671875" style="403" customWidth="1"/>
    <col min="15126" max="15127" width="4.109375" style="403" customWidth="1"/>
    <col min="15128" max="15128" width="5.44140625" style="403" customWidth="1"/>
    <col min="15129" max="15129" width="5.5546875" style="403" customWidth="1"/>
    <col min="15130" max="15130" width="5.44140625" style="403" customWidth="1"/>
    <col min="15131" max="15131" width="5.88671875" style="403" customWidth="1"/>
    <col min="15132" max="15133" width="5.109375" style="403" customWidth="1"/>
    <col min="15134" max="15134" width="4.33203125" style="403" customWidth="1"/>
    <col min="15135" max="15135" width="3.88671875" style="403" customWidth="1"/>
    <col min="15136" max="15136" width="4.109375" style="403" customWidth="1"/>
    <col min="15137" max="15137" width="5.6640625" style="403" customWidth="1"/>
    <col min="15138" max="15138" width="5" style="403" customWidth="1"/>
    <col min="15139" max="15139" width="5.6640625" style="403" customWidth="1"/>
    <col min="15140" max="15360" width="8.88671875" style="403"/>
    <col min="15361" max="15361" width="3.44140625" style="403" customWidth="1"/>
    <col min="15362" max="15362" width="38.44140625" style="403" customWidth="1"/>
    <col min="15363" max="15363" width="3.6640625" style="403" customWidth="1"/>
    <col min="15364" max="15365" width="4.109375" style="403" customWidth="1"/>
    <col min="15366" max="15366" width="4.33203125" style="403" customWidth="1"/>
    <col min="15367" max="15367" width="3.88671875" style="403" customWidth="1"/>
    <col min="15368" max="15368" width="4.109375" style="403" customWidth="1"/>
    <col min="15369" max="15369" width="4" style="403" customWidth="1"/>
    <col min="15370" max="15370" width="3.88671875" style="403" customWidth="1"/>
    <col min="15371" max="15371" width="4.109375" style="403" customWidth="1"/>
    <col min="15372" max="15372" width="4.33203125" style="403" customWidth="1"/>
    <col min="15373" max="15373" width="4" style="403" customWidth="1"/>
    <col min="15374" max="15377" width="4.33203125" style="403" customWidth="1"/>
    <col min="15378" max="15378" width="3.6640625" style="403" customWidth="1"/>
    <col min="15379" max="15379" width="3.88671875" style="403" customWidth="1"/>
    <col min="15380" max="15380" width="4.33203125" style="403" customWidth="1"/>
    <col min="15381" max="15381" width="4.88671875" style="403" customWidth="1"/>
    <col min="15382" max="15383" width="4.109375" style="403" customWidth="1"/>
    <col min="15384" max="15384" width="5.44140625" style="403" customWidth="1"/>
    <col min="15385" max="15385" width="5.5546875" style="403" customWidth="1"/>
    <col min="15386" max="15386" width="5.44140625" style="403" customWidth="1"/>
    <col min="15387" max="15387" width="5.88671875" style="403" customWidth="1"/>
    <col min="15388" max="15389" width="5.109375" style="403" customWidth="1"/>
    <col min="15390" max="15390" width="4.33203125" style="403" customWidth="1"/>
    <col min="15391" max="15391" width="3.88671875" style="403" customWidth="1"/>
    <col min="15392" max="15392" width="4.109375" style="403" customWidth="1"/>
    <col min="15393" max="15393" width="5.6640625" style="403" customWidth="1"/>
    <col min="15394" max="15394" width="5" style="403" customWidth="1"/>
    <col min="15395" max="15395" width="5.6640625" style="403" customWidth="1"/>
    <col min="15396" max="15616" width="8.88671875" style="403"/>
    <col min="15617" max="15617" width="3.44140625" style="403" customWidth="1"/>
    <col min="15618" max="15618" width="38.44140625" style="403" customWidth="1"/>
    <col min="15619" max="15619" width="3.6640625" style="403" customWidth="1"/>
    <col min="15620" max="15621" width="4.109375" style="403" customWidth="1"/>
    <col min="15622" max="15622" width="4.33203125" style="403" customWidth="1"/>
    <col min="15623" max="15623" width="3.88671875" style="403" customWidth="1"/>
    <col min="15624" max="15624" width="4.109375" style="403" customWidth="1"/>
    <col min="15625" max="15625" width="4" style="403" customWidth="1"/>
    <col min="15626" max="15626" width="3.88671875" style="403" customWidth="1"/>
    <col min="15627" max="15627" width="4.109375" style="403" customWidth="1"/>
    <col min="15628" max="15628" width="4.33203125" style="403" customWidth="1"/>
    <col min="15629" max="15629" width="4" style="403" customWidth="1"/>
    <col min="15630" max="15633" width="4.33203125" style="403" customWidth="1"/>
    <col min="15634" max="15634" width="3.6640625" style="403" customWidth="1"/>
    <col min="15635" max="15635" width="3.88671875" style="403" customWidth="1"/>
    <col min="15636" max="15636" width="4.33203125" style="403" customWidth="1"/>
    <col min="15637" max="15637" width="4.88671875" style="403" customWidth="1"/>
    <col min="15638" max="15639" width="4.109375" style="403" customWidth="1"/>
    <col min="15640" max="15640" width="5.44140625" style="403" customWidth="1"/>
    <col min="15641" max="15641" width="5.5546875" style="403" customWidth="1"/>
    <col min="15642" max="15642" width="5.44140625" style="403" customWidth="1"/>
    <col min="15643" max="15643" width="5.88671875" style="403" customWidth="1"/>
    <col min="15644" max="15645" width="5.109375" style="403" customWidth="1"/>
    <col min="15646" max="15646" width="4.33203125" style="403" customWidth="1"/>
    <col min="15647" max="15647" width="3.88671875" style="403" customWidth="1"/>
    <col min="15648" max="15648" width="4.109375" style="403" customWidth="1"/>
    <col min="15649" max="15649" width="5.6640625" style="403" customWidth="1"/>
    <col min="15650" max="15650" width="5" style="403" customWidth="1"/>
    <col min="15651" max="15651" width="5.6640625" style="403" customWidth="1"/>
    <col min="15652" max="15872" width="8.88671875" style="403"/>
    <col min="15873" max="15873" width="3.44140625" style="403" customWidth="1"/>
    <col min="15874" max="15874" width="38.44140625" style="403" customWidth="1"/>
    <col min="15875" max="15875" width="3.6640625" style="403" customWidth="1"/>
    <col min="15876" max="15877" width="4.109375" style="403" customWidth="1"/>
    <col min="15878" max="15878" width="4.33203125" style="403" customWidth="1"/>
    <col min="15879" max="15879" width="3.88671875" style="403" customWidth="1"/>
    <col min="15880" max="15880" width="4.109375" style="403" customWidth="1"/>
    <col min="15881" max="15881" width="4" style="403" customWidth="1"/>
    <col min="15882" max="15882" width="3.88671875" style="403" customWidth="1"/>
    <col min="15883" max="15883" width="4.109375" style="403" customWidth="1"/>
    <col min="15884" max="15884" width="4.33203125" style="403" customWidth="1"/>
    <col min="15885" max="15885" width="4" style="403" customWidth="1"/>
    <col min="15886" max="15889" width="4.33203125" style="403" customWidth="1"/>
    <col min="15890" max="15890" width="3.6640625" style="403" customWidth="1"/>
    <col min="15891" max="15891" width="3.88671875" style="403" customWidth="1"/>
    <col min="15892" max="15892" width="4.33203125" style="403" customWidth="1"/>
    <col min="15893" max="15893" width="4.88671875" style="403" customWidth="1"/>
    <col min="15894" max="15895" width="4.109375" style="403" customWidth="1"/>
    <col min="15896" max="15896" width="5.44140625" style="403" customWidth="1"/>
    <col min="15897" max="15897" width="5.5546875" style="403" customWidth="1"/>
    <col min="15898" max="15898" width="5.44140625" style="403" customWidth="1"/>
    <col min="15899" max="15899" width="5.88671875" style="403" customWidth="1"/>
    <col min="15900" max="15901" width="5.109375" style="403" customWidth="1"/>
    <col min="15902" max="15902" width="4.33203125" style="403" customWidth="1"/>
    <col min="15903" max="15903" width="3.88671875" style="403" customWidth="1"/>
    <col min="15904" max="15904" width="4.109375" style="403" customWidth="1"/>
    <col min="15905" max="15905" width="5.6640625" style="403" customWidth="1"/>
    <col min="15906" max="15906" width="5" style="403" customWidth="1"/>
    <col min="15907" max="15907" width="5.6640625" style="403" customWidth="1"/>
    <col min="15908" max="16128" width="8.88671875" style="403"/>
    <col min="16129" max="16129" width="3.44140625" style="403" customWidth="1"/>
    <col min="16130" max="16130" width="38.44140625" style="403" customWidth="1"/>
    <col min="16131" max="16131" width="3.6640625" style="403" customWidth="1"/>
    <col min="16132" max="16133" width="4.109375" style="403" customWidth="1"/>
    <col min="16134" max="16134" width="4.33203125" style="403" customWidth="1"/>
    <col min="16135" max="16135" width="3.88671875" style="403" customWidth="1"/>
    <col min="16136" max="16136" width="4.109375" style="403" customWidth="1"/>
    <col min="16137" max="16137" width="4" style="403" customWidth="1"/>
    <col min="16138" max="16138" width="3.88671875" style="403" customWidth="1"/>
    <col min="16139" max="16139" width="4.109375" style="403" customWidth="1"/>
    <col min="16140" max="16140" width="4.33203125" style="403" customWidth="1"/>
    <col min="16141" max="16141" width="4" style="403" customWidth="1"/>
    <col min="16142" max="16145" width="4.33203125" style="403" customWidth="1"/>
    <col min="16146" max="16146" width="3.6640625" style="403" customWidth="1"/>
    <col min="16147" max="16147" width="3.88671875" style="403" customWidth="1"/>
    <col min="16148" max="16148" width="4.33203125" style="403" customWidth="1"/>
    <col min="16149" max="16149" width="4.88671875" style="403" customWidth="1"/>
    <col min="16150" max="16151" width="4.109375" style="403" customWidth="1"/>
    <col min="16152" max="16152" width="5.44140625" style="403" customWidth="1"/>
    <col min="16153" max="16153" width="5.5546875" style="403" customWidth="1"/>
    <col min="16154" max="16154" width="5.44140625" style="403" customWidth="1"/>
    <col min="16155" max="16155" width="5.88671875" style="403" customWidth="1"/>
    <col min="16156" max="16157" width="5.109375" style="403" customWidth="1"/>
    <col min="16158" max="16158" width="4.33203125" style="403" customWidth="1"/>
    <col min="16159" max="16159" width="3.88671875" style="403" customWidth="1"/>
    <col min="16160" max="16160" width="4.109375" style="403" customWidth="1"/>
    <col min="16161" max="16161" width="5.6640625" style="403" customWidth="1"/>
    <col min="16162" max="16162" width="5" style="403" customWidth="1"/>
    <col min="16163" max="16163" width="5.6640625" style="403" customWidth="1"/>
    <col min="16164" max="16384" width="8.88671875" style="403"/>
  </cols>
  <sheetData>
    <row r="1" spans="1:35" ht="15.6" x14ac:dyDescent="0.3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</row>
    <row r="2" spans="1:35" ht="15.6" x14ac:dyDescent="0.3">
      <c r="A2" s="445" t="s">
        <v>618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</row>
    <row r="3" spans="1:35" ht="15.6" x14ac:dyDescent="0.3">
      <c r="A3" s="446" t="s">
        <v>672</v>
      </c>
      <c r="B3" s="446"/>
      <c r="C3" s="446"/>
      <c r="D3" s="446"/>
      <c r="E3" s="446"/>
    </row>
    <row r="4" spans="1:35" ht="15.6" x14ac:dyDescent="0.3">
      <c r="A4" s="446" t="s">
        <v>26</v>
      </c>
      <c r="B4" s="446"/>
      <c r="C4" s="446"/>
      <c r="D4" s="446"/>
      <c r="E4" s="446"/>
    </row>
    <row r="5" spans="1:35" ht="15.6" x14ac:dyDescent="0.3">
      <c r="A5" s="446" t="s">
        <v>673</v>
      </c>
      <c r="B5" s="446"/>
      <c r="C5" s="446"/>
      <c r="D5" s="446"/>
      <c r="E5" s="446"/>
    </row>
    <row r="6" spans="1:35" ht="15.6" x14ac:dyDescent="0.3">
      <c r="A6" s="404" t="s">
        <v>674</v>
      </c>
      <c r="B6" s="404"/>
      <c r="C6" s="404"/>
      <c r="D6" s="404"/>
      <c r="E6" s="404"/>
      <c r="F6" s="404"/>
      <c r="G6" s="404"/>
      <c r="H6" s="404"/>
      <c r="L6" s="404"/>
      <c r="M6" s="404"/>
      <c r="N6" s="404"/>
      <c r="O6" s="404"/>
      <c r="P6" s="404"/>
      <c r="Q6" s="404"/>
      <c r="AA6" s="404"/>
      <c r="AB6" s="404"/>
      <c r="AC6" s="404"/>
      <c r="AD6" s="404"/>
      <c r="AE6" s="404"/>
      <c r="AF6" s="404"/>
    </row>
    <row r="8" spans="1:35" s="406" customFormat="1" ht="68.25" customHeight="1" x14ac:dyDescent="0.3">
      <c r="A8" s="447" t="s">
        <v>3</v>
      </c>
      <c r="B8" s="449" t="s">
        <v>4</v>
      </c>
      <c r="C8" s="471" t="s">
        <v>675</v>
      </c>
      <c r="D8" s="471"/>
      <c r="E8" s="471"/>
      <c r="F8" s="471" t="s">
        <v>676</v>
      </c>
      <c r="G8" s="471"/>
      <c r="H8" s="471"/>
      <c r="I8" s="471" t="s">
        <v>677</v>
      </c>
      <c r="J8" s="471"/>
      <c r="K8" s="471"/>
      <c r="L8" s="471" t="s">
        <v>678</v>
      </c>
      <c r="M8" s="471"/>
      <c r="N8" s="471"/>
      <c r="O8" s="471" t="s">
        <v>679</v>
      </c>
      <c r="P8" s="471"/>
      <c r="Q8" s="471"/>
      <c r="R8" s="451" t="s">
        <v>680</v>
      </c>
      <c r="S8" s="452"/>
      <c r="T8" s="453"/>
      <c r="U8" s="472" t="s">
        <v>681</v>
      </c>
      <c r="V8" s="472"/>
      <c r="W8" s="472"/>
      <c r="X8" s="472" t="s">
        <v>682</v>
      </c>
      <c r="Y8" s="472"/>
      <c r="Z8" s="472"/>
      <c r="AA8" s="472" t="s">
        <v>683</v>
      </c>
      <c r="AB8" s="472"/>
      <c r="AC8" s="472"/>
      <c r="AD8" s="472" t="s">
        <v>684</v>
      </c>
      <c r="AE8" s="472"/>
      <c r="AF8" s="472"/>
      <c r="AG8" s="459" t="s">
        <v>5</v>
      </c>
      <c r="AH8" s="460"/>
      <c r="AI8" s="461"/>
    </row>
    <row r="9" spans="1:35" s="406" customFormat="1" ht="24.6" customHeight="1" x14ac:dyDescent="0.3">
      <c r="A9" s="448"/>
      <c r="B9" s="450"/>
      <c r="C9" s="465" t="s">
        <v>334</v>
      </c>
      <c r="D9" s="466"/>
      <c r="E9" s="467"/>
      <c r="F9" s="451" t="s">
        <v>335</v>
      </c>
      <c r="G9" s="452"/>
      <c r="H9" s="453"/>
      <c r="I9" s="465" t="s">
        <v>629</v>
      </c>
      <c r="J9" s="466"/>
      <c r="K9" s="467"/>
      <c r="L9" s="465" t="s">
        <v>331</v>
      </c>
      <c r="M9" s="466"/>
      <c r="N9" s="467"/>
      <c r="O9" s="465" t="s">
        <v>685</v>
      </c>
      <c r="P9" s="466"/>
      <c r="Q9" s="467"/>
      <c r="R9" s="465" t="s">
        <v>330</v>
      </c>
      <c r="S9" s="466"/>
      <c r="T9" s="467"/>
      <c r="U9" s="454" t="s">
        <v>361</v>
      </c>
      <c r="V9" s="455"/>
      <c r="W9" s="456"/>
      <c r="X9" s="454" t="s">
        <v>342</v>
      </c>
      <c r="Y9" s="455"/>
      <c r="Z9" s="456"/>
      <c r="AA9" s="454" t="s">
        <v>525</v>
      </c>
      <c r="AB9" s="455"/>
      <c r="AC9" s="456"/>
      <c r="AD9" s="442" t="s">
        <v>631</v>
      </c>
      <c r="AE9" s="443"/>
      <c r="AF9" s="444"/>
      <c r="AG9" s="462"/>
      <c r="AH9" s="463"/>
      <c r="AI9" s="464"/>
    </row>
    <row r="10" spans="1:35" s="406" customFormat="1" ht="71.25" customHeight="1" x14ac:dyDescent="0.3">
      <c r="A10" s="389"/>
      <c r="B10" s="389"/>
      <c r="C10" s="389" t="s">
        <v>6</v>
      </c>
      <c r="D10" s="389" t="s">
        <v>20</v>
      </c>
      <c r="E10" s="389" t="s">
        <v>8</v>
      </c>
      <c r="F10" s="389" t="s">
        <v>6</v>
      </c>
      <c r="G10" s="389" t="s">
        <v>20</v>
      </c>
      <c r="H10" s="389" t="s">
        <v>8</v>
      </c>
      <c r="I10" s="389" t="s">
        <v>6</v>
      </c>
      <c r="J10" s="389" t="s">
        <v>20</v>
      </c>
      <c r="K10" s="389" t="s">
        <v>8</v>
      </c>
      <c r="L10" s="389" t="s">
        <v>6</v>
      </c>
      <c r="M10" s="389" t="s">
        <v>7</v>
      </c>
      <c r="N10" s="389" t="s">
        <v>8</v>
      </c>
      <c r="O10" s="389" t="s">
        <v>6</v>
      </c>
      <c r="P10" s="389" t="s">
        <v>20</v>
      </c>
      <c r="Q10" s="389" t="s">
        <v>8</v>
      </c>
      <c r="R10" s="389" t="s">
        <v>6</v>
      </c>
      <c r="S10" s="389" t="s">
        <v>20</v>
      </c>
      <c r="T10" s="389" t="s">
        <v>8</v>
      </c>
      <c r="U10" s="389" t="s">
        <v>6</v>
      </c>
      <c r="V10" s="389" t="s">
        <v>20</v>
      </c>
      <c r="W10" s="389" t="s">
        <v>9</v>
      </c>
      <c r="X10" s="389" t="s">
        <v>6</v>
      </c>
      <c r="Y10" s="389" t="s">
        <v>20</v>
      </c>
      <c r="Z10" s="389" t="s">
        <v>9</v>
      </c>
      <c r="AA10" s="389" t="s">
        <v>6</v>
      </c>
      <c r="AB10" s="389" t="s">
        <v>20</v>
      </c>
      <c r="AC10" s="389" t="s">
        <v>9</v>
      </c>
      <c r="AD10" s="389" t="s">
        <v>6</v>
      </c>
      <c r="AE10" s="389" t="s">
        <v>20</v>
      </c>
      <c r="AF10" s="389" t="s">
        <v>9</v>
      </c>
      <c r="AG10" s="389" t="s">
        <v>6</v>
      </c>
      <c r="AH10" s="389" t="s">
        <v>20</v>
      </c>
      <c r="AI10" s="388" t="s">
        <v>632</v>
      </c>
    </row>
    <row r="11" spans="1:35" s="411" customFormat="1" ht="15.6" x14ac:dyDescent="0.25">
      <c r="A11" s="414">
        <v>1</v>
      </c>
      <c r="B11" s="415" t="s">
        <v>686</v>
      </c>
      <c r="C11" s="416">
        <v>20</v>
      </c>
      <c r="D11" s="416">
        <v>25</v>
      </c>
      <c r="E11" s="416">
        <v>61</v>
      </c>
      <c r="F11" s="416">
        <v>22</v>
      </c>
      <c r="G11" s="416">
        <v>28</v>
      </c>
      <c r="H11" s="417">
        <v>28</v>
      </c>
      <c r="I11" s="416">
        <v>14</v>
      </c>
      <c r="J11" s="416">
        <v>24</v>
      </c>
      <c r="K11" s="416">
        <v>74</v>
      </c>
      <c r="L11" s="416">
        <v>20</v>
      </c>
      <c r="M11" s="416">
        <v>45</v>
      </c>
      <c r="N11" s="416">
        <v>75</v>
      </c>
      <c r="O11" s="416">
        <v>10</v>
      </c>
      <c r="P11" s="416">
        <v>30</v>
      </c>
      <c r="Q11" s="416">
        <v>60</v>
      </c>
      <c r="R11" s="416">
        <v>25</v>
      </c>
      <c r="S11" s="416">
        <v>47</v>
      </c>
      <c r="T11" s="416">
        <v>87</v>
      </c>
      <c r="U11" s="416">
        <v>22</v>
      </c>
      <c r="V11" s="416">
        <v>42</v>
      </c>
      <c r="W11" s="416">
        <v>60</v>
      </c>
      <c r="X11" s="416">
        <v>10</v>
      </c>
      <c r="Y11" s="418">
        <v>13.5</v>
      </c>
      <c r="Z11" s="416">
        <v>13.5</v>
      </c>
      <c r="AA11" s="416">
        <v>6.4</v>
      </c>
      <c r="AB11" s="416">
        <v>8.9</v>
      </c>
      <c r="AC11" s="416">
        <v>9.5</v>
      </c>
      <c r="AD11" s="416">
        <v>15</v>
      </c>
      <c r="AE11" s="416">
        <v>19.375</v>
      </c>
      <c r="AF11" s="416">
        <v>45</v>
      </c>
      <c r="AG11" s="394">
        <f>ROUND((C11+F11+O11+R11+L11+U11+X11+AA11+AD11+I11)/10,1)</f>
        <v>16.399999999999999</v>
      </c>
      <c r="AH11" s="394">
        <f>ROUND((D11+G11+P11+S11+M11+V11+Y11+AB11+AE11+J11)/10,1)</f>
        <v>28.3</v>
      </c>
      <c r="AI11" s="394">
        <f>ROUND((E11+H11+Q11+T11+N11+W11+Z11+AC11+AF11+K11)/10,1)</f>
        <v>51.3</v>
      </c>
    </row>
    <row r="12" spans="1:35" s="411" customFormat="1" ht="15.6" x14ac:dyDescent="0.25">
      <c r="A12" s="414">
        <f>A11+1</f>
        <v>2</v>
      </c>
      <c r="B12" s="415" t="s">
        <v>687</v>
      </c>
      <c r="C12" s="416">
        <v>24</v>
      </c>
      <c r="D12" s="416">
        <v>47</v>
      </c>
      <c r="E12" s="416">
        <v>95</v>
      </c>
      <c r="F12" s="416">
        <v>22</v>
      </c>
      <c r="G12" s="416">
        <v>46</v>
      </c>
      <c r="H12" s="416">
        <v>60</v>
      </c>
      <c r="I12" s="416">
        <v>14</v>
      </c>
      <c r="J12" s="416">
        <v>32</v>
      </c>
      <c r="K12" s="416">
        <v>82</v>
      </c>
      <c r="L12" s="416">
        <v>20</v>
      </c>
      <c r="M12" s="416">
        <v>45</v>
      </c>
      <c r="N12" s="416">
        <v>88</v>
      </c>
      <c r="O12" s="416">
        <v>20</v>
      </c>
      <c r="P12" s="416">
        <v>50</v>
      </c>
      <c r="Q12" s="416">
        <v>80</v>
      </c>
      <c r="R12" s="416">
        <v>25</v>
      </c>
      <c r="S12" s="416">
        <v>45</v>
      </c>
      <c r="T12" s="416">
        <v>86</v>
      </c>
      <c r="U12" s="416">
        <v>22</v>
      </c>
      <c r="V12" s="416">
        <v>42</v>
      </c>
      <c r="W12" s="416">
        <v>65</v>
      </c>
      <c r="X12" s="416">
        <v>13</v>
      </c>
      <c r="Y12" s="418">
        <v>32.5</v>
      </c>
      <c r="Z12" s="416">
        <v>58</v>
      </c>
      <c r="AA12" s="416">
        <v>13.1</v>
      </c>
      <c r="AB12" s="416">
        <v>31.6</v>
      </c>
      <c r="AC12" s="416">
        <v>47.6</v>
      </c>
      <c r="AD12" s="416">
        <v>20</v>
      </c>
      <c r="AE12" s="416">
        <v>39.375</v>
      </c>
      <c r="AF12" s="416">
        <v>57</v>
      </c>
      <c r="AG12" s="394">
        <f t="shared" ref="AG12:AI27" si="0">ROUND((C12+F12+O12+R12+L12+U12+X12+AA12+AD12+I12)/10,1)</f>
        <v>19.3</v>
      </c>
      <c r="AH12" s="394">
        <f t="shared" si="0"/>
        <v>41</v>
      </c>
      <c r="AI12" s="394">
        <f t="shared" si="0"/>
        <v>71.900000000000006</v>
      </c>
    </row>
    <row r="13" spans="1:35" s="411" customFormat="1" ht="15.6" x14ac:dyDescent="0.25">
      <c r="A13" s="414">
        <f t="shared" ref="A13:A28" si="1">A12+1</f>
        <v>3</v>
      </c>
      <c r="B13" s="415" t="s">
        <v>688</v>
      </c>
      <c r="C13" s="416">
        <v>20</v>
      </c>
      <c r="D13" s="416">
        <v>35</v>
      </c>
      <c r="E13" s="416">
        <v>81</v>
      </c>
      <c r="F13" s="416">
        <v>3</v>
      </c>
      <c r="G13" s="416">
        <v>25</v>
      </c>
      <c r="H13" s="416">
        <v>60</v>
      </c>
      <c r="I13" s="416">
        <v>22</v>
      </c>
      <c r="J13" s="416">
        <v>40</v>
      </c>
      <c r="K13" s="416">
        <v>80</v>
      </c>
      <c r="L13" s="416">
        <v>20</v>
      </c>
      <c r="M13" s="416">
        <v>40</v>
      </c>
      <c r="N13" s="416">
        <v>82</v>
      </c>
      <c r="O13" s="416">
        <v>23</v>
      </c>
      <c r="P13" s="416">
        <v>43</v>
      </c>
      <c r="Q13" s="416">
        <v>75</v>
      </c>
      <c r="R13" s="416">
        <v>25</v>
      </c>
      <c r="S13" s="416">
        <v>48</v>
      </c>
      <c r="T13" s="416">
        <v>88</v>
      </c>
      <c r="U13" s="416">
        <v>24</v>
      </c>
      <c r="V13" s="416">
        <v>48</v>
      </c>
      <c r="W13" s="416">
        <v>68</v>
      </c>
      <c r="X13" s="416">
        <v>11</v>
      </c>
      <c r="Y13" s="418">
        <v>29.6</v>
      </c>
      <c r="Z13" s="416">
        <v>34</v>
      </c>
      <c r="AA13" s="416">
        <v>13.9</v>
      </c>
      <c r="AB13" s="416">
        <v>26.4</v>
      </c>
      <c r="AC13" s="416">
        <v>30.4</v>
      </c>
      <c r="AD13" s="416">
        <v>20</v>
      </c>
      <c r="AE13" s="416">
        <v>30</v>
      </c>
      <c r="AF13" s="416">
        <v>45</v>
      </c>
      <c r="AG13" s="394">
        <f t="shared" si="0"/>
        <v>18.2</v>
      </c>
      <c r="AH13" s="394">
        <f t="shared" si="0"/>
        <v>36.5</v>
      </c>
      <c r="AI13" s="394">
        <f t="shared" si="0"/>
        <v>64.3</v>
      </c>
    </row>
    <row r="14" spans="1:35" s="411" customFormat="1" ht="15.6" x14ac:dyDescent="0.25">
      <c r="A14" s="414">
        <f t="shared" si="1"/>
        <v>4</v>
      </c>
      <c r="B14" s="415" t="s">
        <v>689</v>
      </c>
      <c r="C14" s="416">
        <v>21</v>
      </c>
      <c r="D14" s="416">
        <v>46</v>
      </c>
      <c r="E14" s="416">
        <v>90</v>
      </c>
      <c r="F14" s="416">
        <v>23</v>
      </c>
      <c r="G14" s="416">
        <v>47</v>
      </c>
      <c r="H14" s="416">
        <v>60</v>
      </c>
      <c r="I14" s="416">
        <v>21</v>
      </c>
      <c r="J14" s="416">
        <v>41</v>
      </c>
      <c r="K14" s="416">
        <v>81</v>
      </c>
      <c r="L14" s="416">
        <v>20</v>
      </c>
      <c r="M14" s="416">
        <v>40</v>
      </c>
      <c r="N14" s="416">
        <v>85</v>
      </c>
      <c r="O14" s="416">
        <v>23</v>
      </c>
      <c r="P14" s="416">
        <v>43</v>
      </c>
      <c r="Q14" s="416">
        <v>75</v>
      </c>
      <c r="R14" s="416">
        <v>25</v>
      </c>
      <c r="S14" s="416">
        <v>48</v>
      </c>
      <c r="T14" s="416">
        <v>88</v>
      </c>
      <c r="U14" s="416">
        <v>24</v>
      </c>
      <c r="V14" s="416">
        <v>48</v>
      </c>
      <c r="W14" s="416">
        <v>68</v>
      </c>
      <c r="X14" s="416">
        <v>19</v>
      </c>
      <c r="Y14" s="418">
        <v>19</v>
      </c>
      <c r="Z14" s="416">
        <v>55</v>
      </c>
      <c r="AA14" s="416">
        <v>19.899999999999999</v>
      </c>
      <c r="AB14" s="416">
        <v>36.700000000000003</v>
      </c>
      <c r="AC14" s="416">
        <v>48.9</v>
      </c>
      <c r="AD14" s="416">
        <v>20</v>
      </c>
      <c r="AE14" s="416">
        <v>40</v>
      </c>
      <c r="AF14" s="416">
        <v>58</v>
      </c>
      <c r="AG14" s="394">
        <f t="shared" si="0"/>
        <v>21.6</v>
      </c>
      <c r="AH14" s="394">
        <f t="shared" si="0"/>
        <v>40.9</v>
      </c>
      <c r="AI14" s="394">
        <f t="shared" si="0"/>
        <v>70.900000000000006</v>
      </c>
    </row>
    <row r="15" spans="1:35" s="411" customFormat="1" ht="15.6" x14ac:dyDescent="0.25">
      <c r="A15" s="414">
        <f t="shared" si="1"/>
        <v>5</v>
      </c>
      <c r="B15" s="415" t="s">
        <v>690</v>
      </c>
      <c r="C15" s="416">
        <v>19</v>
      </c>
      <c r="D15" s="416">
        <v>35</v>
      </c>
      <c r="E15" s="416">
        <v>83</v>
      </c>
      <c r="F15" s="416">
        <v>23</v>
      </c>
      <c r="G15" s="416">
        <v>48</v>
      </c>
      <c r="H15" s="416">
        <v>61</v>
      </c>
      <c r="I15" s="416">
        <v>24</v>
      </c>
      <c r="J15" s="416">
        <v>47</v>
      </c>
      <c r="K15" s="416">
        <v>97</v>
      </c>
      <c r="L15" s="416">
        <v>20</v>
      </c>
      <c r="M15" s="416">
        <v>42</v>
      </c>
      <c r="N15" s="416">
        <v>80</v>
      </c>
      <c r="O15" s="416">
        <v>23</v>
      </c>
      <c r="P15" s="416">
        <v>50</v>
      </c>
      <c r="Q15" s="416">
        <v>80</v>
      </c>
      <c r="R15" s="416">
        <v>25</v>
      </c>
      <c r="S15" s="416">
        <v>46</v>
      </c>
      <c r="T15" s="416">
        <v>85</v>
      </c>
      <c r="U15" s="416">
        <v>24</v>
      </c>
      <c r="V15" s="416">
        <v>50</v>
      </c>
      <c r="W15" s="416">
        <v>70</v>
      </c>
      <c r="X15" s="416">
        <v>17.5</v>
      </c>
      <c r="Y15" s="418">
        <v>41.33</v>
      </c>
      <c r="Z15" s="416">
        <v>49</v>
      </c>
      <c r="AA15" s="416">
        <v>22.7</v>
      </c>
      <c r="AB15" s="416">
        <v>43.5</v>
      </c>
      <c r="AC15" s="416">
        <v>59.3</v>
      </c>
      <c r="AD15" s="416">
        <v>20</v>
      </c>
      <c r="AE15" s="416">
        <v>40</v>
      </c>
      <c r="AF15" s="416">
        <v>51</v>
      </c>
      <c r="AG15" s="394">
        <f t="shared" si="0"/>
        <v>21.8</v>
      </c>
      <c r="AH15" s="394">
        <f t="shared" si="0"/>
        <v>44.3</v>
      </c>
      <c r="AI15" s="394">
        <f t="shared" si="0"/>
        <v>71.5</v>
      </c>
    </row>
    <row r="16" spans="1:35" s="411" customFormat="1" ht="15.6" x14ac:dyDescent="0.25">
      <c r="A16" s="414">
        <f t="shared" si="1"/>
        <v>6</v>
      </c>
      <c r="B16" s="415" t="s">
        <v>691</v>
      </c>
      <c r="C16" s="416">
        <v>13</v>
      </c>
      <c r="D16" s="416">
        <v>19</v>
      </c>
      <c r="E16" s="416">
        <v>61</v>
      </c>
      <c r="F16" s="416">
        <v>17</v>
      </c>
      <c r="G16" s="416">
        <v>37</v>
      </c>
      <c r="H16" s="416">
        <v>60</v>
      </c>
      <c r="I16" s="416">
        <v>15</v>
      </c>
      <c r="J16" s="416">
        <v>31</v>
      </c>
      <c r="K16" s="416">
        <v>66</v>
      </c>
      <c r="L16" s="416">
        <v>20</v>
      </c>
      <c r="M16" s="416">
        <v>40</v>
      </c>
      <c r="N16" s="416">
        <v>75</v>
      </c>
      <c r="O16" s="416">
        <v>10</v>
      </c>
      <c r="P16" s="416">
        <v>30</v>
      </c>
      <c r="Q16" s="416">
        <v>60</v>
      </c>
      <c r="R16" s="416">
        <v>25</v>
      </c>
      <c r="S16" s="416">
        <v>48</v>
      </c>
      <c r="T16" s="416">
        <v>88</v>
      </c>
      <c r="U16" s="416">
        <v>22</v>
      </c>
      <c r="V16" s="416">
        <v>45</v>
      </c>
      <c r="W16" s="416">
        <v>60</v>
      </c>
      <c r="X16" s="416">
        <v>3</v>
      </c>
      <c r="Y16" s="418">
        <v>10.4</v>
      </c>
      <c r="Z16" s="416">
        <v>35</v>
      </c>
      <c r="AA16" s="416">
        <v>10.3</v>
      </c>
      <c r="AB16" s="416">
        <v>20.6</v>
      </c>
      <c r="AC16" s="416">
        <v>25.7</v>
      </c>
      <c r="AD16" s="416">
        <v>15</v>
      </c>
      <c r="AE16" s="416">
        <v>27.5</v>
      </c>
      <c r="AF16" s="416">
        <v>45</v>
      </c>
      <c r="AG16" s="394">
        <f t="shared" si="0"/>
        <v>15</v>
      </c>
      <c r="AH16" s="394">
        <f t="shared" si="0"/>
        <v>30.9</v>
      </c>
      <c r="AI16" s="394">
        <f t="shared" si="0"/>
        <v>57.6</v>
      </c>
    </row>
    <row r="17" spans="1:38" s="411" customFormat="1" ht="15.6" x14ac:dyDescent="0.25">
      <c r="A17" s="414">
        <f t="shared" si="1"/>
        <v>7</v>
      </c>
      <c r="B17" s="415" t="s">
        <v>692</v>
      </c>
      <c r="C17" s="416">
        <v>20</v>
      </c>
      <c r="D17" s="416">
        <v>24</v>
      </c>
      <c r="E17" s="416">
        <v>64</v>
      </c>
      <c r="F17" s="416">
        <v>10</v>
      </c>
      <c r="G17" s="416">
        <v>15</v>
      </c>
      <c r="H17" s="417">
        <v>15</v>
      </c>
      <c r="I17" s="416">
        <v>16</v>
      </c>
      <c r="J17" s="416">
        <v>32</v>
      </c>
      <c r="K17" s="416">
        <v>62</v>
      </c>
      <c r="L17" s="416">
        <v>20</v>
      </c>
      <c r="M17" s="416">
        <v>40</v>
      </c>
      <c r="N17" s="416">
        <v>85</v>
      </c>
      <c r="O17" s="416">
        <v>10</v>
      </c>
      <c r="P17" s="416">
        <v>40</v>
      </c>
      <c r="Q17" s="416">
        <v>60</v>
      </c>
      <c r="R17" s="416">
        <v>25</v>
      </c>
      <c r="S17" s="416">
        <v>48</v>
      </c>
      <c r="T17" s="416">
        <v>88</v>
      </c>
      <c r="U17" s="416">
        <v>22</v>
      </c>
      <c r="V17" s="416">
        <v>45</v>
      </c>
      <c r="W17" s="416">
        <v>60</v>
      </c>
      <c r="X17" s="416">
        <v>11</v>
      </c>
      <c r="Y17" s="418">
        <v>14.5</v>
      </c>
      <c r="Z17" s="416">
        <v>15</v>
      </c>
      <c r="AA17" s="416">
        <v>3.5</v>
      </c>
      <c r="AB17" s="416">
        <v>6.5</v>
      </c>
      <c r="AC17" s="416">
        <v>6.5</v>
      </c>
      <c r="AD17" s="416">
        <v>15</v>
      </c>
      <c r="AE17" s="416">
        <v>16.25</v>
      </c>
      <c r="AF17" s="416">
        <v>45</v>
      </c>
      <c r="AG17" s="394">
        <f t="shared" si="0"/>
        <v>15.3</v>
      </c>
      <c r="AH17" s="394">
        <f t="shared" si="0"/>
        <v>28.1</v>
      </c>
      <c r="AI17" s="394">
        <f t="shared" si="0"/>
        <v>50.1</v>
      </c>
    </row>
    <row r="18" spans="1:38" s="411" customFormat="1" ht="15.6" x14ac:dyDescent="0.25">
      <c r="A18" s="414">
        <f t="shared" si="1"/>
        <v>8</v>
      </c>
      <c r="B18" s="415" t="s">
        <v>693</v>
      </c>
      <c r="C18" s="416">
        <v>23</v>
      </c>
      <c r="D18" s="416">
        <v>31</v>
      </c>
      <c r="E18" s="416">
        <v>74</v>
      </c>
      <c r="F18" s="416">
        <v>24</v>
      </c>
      <c r="G18" s="416">
        <v>28</v>
      </c>
      <c r="H18" s="416">
        <v>60</v>
      </c>
      <c r="I18" s="416">
        <v>20</v>
      </c>
      <c r="J18" s="416">
        <v>36</v>
      </c>
      <c r="K18" s="416">
        <v>66</v>
      </c>
      <c r="L18" s="416">
        <v>20</v>
      </c>
      <c r="M18" s="416">
        <v>45</v>
      </c>
      <c r="N18" s="416">
        <v>80</v>
      </c>
      <c r="O18" s="416">
        <v>23</v>
      </c>
      <c r="P18" s="416">
        <v>43</v>
      </c>
      <c r="Q18" s="416">
        <v>75</v>
      </c>
      <c r="R18" s="416">
        <v>25</v>
      </c>
      <c r="S18" s="416">
        <v>48</v>
      </c>
      <c r="T18" s="416">
        <v>88</v>
      </c>
      <c r="U18" s="416">
        <v>25</v>
      </c>
      <c r="V18" s="416">
        <v>50</v>
      </c>
      <c r="W18" s="416">
        <v>68</v>
      </c>
      <c r="X18" s="416">
        <v>4.5</v>
      </c>
      <c r="Y18" s="418">
        <v>6.9</v>
      </c>
      <c r="Z18" s="416">
        <v>7</v>
      </c>
      <c r="AA18" s="416">
        <v>10.6</v>
      </c>
      <c r="AB18" s="416">
        <v>19.5</v>
      </c>
      <c r="AC18" s="416">
        <v>22.5</v>
      </c>
      <c r="AD18" s="416">
        <v>20</v>
      </c>
      <c r="AE18" s="416">
        <v>25.625</v>
      </c>
      <c r="AF18" s="416">
        <v>45</v>
      </c>
      <c r="AG18" s="394">
        <f t="shared" si="0"/>
        <v>19.5</v>
      </c>
      <c r="AH18" s="394">
        <f t="shared" si="0"/>
        <v>33.299999999999997</v>
      </c>
      <c r="AI18" s="394">
        <f t="shared" si="0"/>
        <v>58.6</v>
      </c>
    </row>
    <row r="19" spans="1:38" s="411" customFormat="1" ht="15.6" x14ac:dyDescent="0.25">
      <c r="A19" s="414">
        <f t="shared" si="1"/>
        <v>9</v>
      </c>
      <c r="B19" s="415" t="s">
        <v>694</v>
      </c>
      <c r="C19" s="416">
        <v>22</v>
      </c>
      <c r="D19" s="416">
        <v>40</v>
      </c>
      <c r="E19" s="416">
        <v>90</v>
      </c>
      <c r="F19" s="416">
        <v>25</v>
      </c>
      <c r="G19" s="416">
        <v>50</v>
      </c>
      <c r="H19" s="416">
        <v>68</v>
      </c>
      <c r="I19" s="416">
        <v>24</v>
      </c>
      <c r="J19" s="416">
        <v>46</v>
      </c>
      <c r="K19" s="416">
        <v>86</v>
      </c>
      <c r="L19" s="416">
        <v>20</v>
      </c>
      <c r="M19" s="416">
        <v>43</v>
      </c>
      <c r="N19" s="416">
        <v>85</v>
      </c>
      <c r="O19" s="416">
        <v>25</v>
      </c>
      <c r="P19" s="416">
        <v>50</v>
      </c>
      <c r="Q19" s="416">
        <v>95</v>
      </c>
      <c r="R19" s="416">
        <v>25</v>
      </c>
      <c r="S19" s="416">
        <v>47</v>
      </c>
      <c r="T19" s="416">
        <v>87</v>
      </c>
      <c r="U19" s="416">
        <v>25</v>
      </c>
      <c r="V19" s="416">
        <v>50</v>
      </c>
      <c r="W19" s="416">
        <v>70</v>
      </c>
      <c r="X19" s="416">
        <v>21</v>
      </c>
      <c r="Y19" s="418">
        <v>50</v>
      </c>
      <c r="Z19" s="416">
        <v>61</v>
      </c>
      <c r="AA19" s="416">
        <v>22.2</v>
      </c>
      <c r="AB19" s="416">
        <v>42.1</v>
      </c>
      <c r="AC19" s="416">
        <v>58.5</v>
      </c>
      <c r="AD19" s="416">
        <v>20</v>
      </c>
      <c r="AE19" s="416">
        <v>40.625</v>
      </c>
      <c r="AF19" s="416">
        <v>57</v>
      </c>
      <c r="AG19" s="394">
        <f t="shared" si="0"/>
        <v>22.9</v>
      </c>
      <c r="AH19" s="394">
        <f t="shared" si="0"/>
        <v>45.9</v>
      </c>
      <c r="AI19" s="394">
        <f t="shared" si="0"/>
        <v>75.8</v>
      </c>
    </row>
    <row r="20" spans="1:38" s="411" customFormat="1" ht="15.6" x14ac:dyDescent="0.25">
      <c r="A20" s="414">
        <f t="shared" si="1"/>
        <v>10</v>
      </c>
      <c r="B20" s="415" t="s">
        <v>695</v>
      </c>
      <c r="C20" s="416">
        <v>19</v>
      </c>
      <c r="D20" s="416">
        <v>44</v>
      </c>
      <c r="E20" s="416">
        <v>85</v>
      </c>
      <c r="F20" s="416">
        <v>23</v>
      </c>
      <c r="G20" s="416">
        <v>48</v>
      </c>
      <c r="H20" s="416">
        <v>71</v>
      </c>
      <c r="I20" s="416">
        <v>21</v>
      </c>
      <c r="J20" s="416">
        <v>35</v>
      </c>
      <c r="K20" s="416">
        <v>65</v>
      </c>
      <c r="L20" s="416">
        <v>20</v>
      </c>
      <c r="M20" s="416">
        <v>42</v>
      </c>
      <c r="N20" s="416">
        <v>83</v>
      </c>
      <c r="O20" s="416">
        <v>20</v>
      </c>
      <c r="P20" s="416">
        <v>45</v>
      </c>
      <c r="Q20" s="416">
        <v>80</v>
      </c>
      <c r="R20" s="416">
        <v>25</v>
      </c>
      <c r="S20" s="416">
        <v>48</v>
      </c>
      <c r="T20" s="416">
        <v>88</v>
      </c>
      <c r="U20" s="416">
        <v>25</v>
      </c>
      <c r="V20" s="416">
        <v>50</v>
      </c>
      <c r="W20" s="416">
        <v>70</v>
      </c>
      <c r="X20" s="416">
        <v>9.5</v>
      </c>
      <c r="Y20" s="418">
        <v>31</v>
      </c>
      <c r="Z20" s="416">
        <v>53</v>
      </c>
      <c r="AA20" s="416">
        <v>16.3</v>
      </c>
      <c r="AB20" s="416">
        <v>36.6</v>
      </c>
      <c r="AC20" s="416">
        <v>47.9</v>
      </c>
      <c r="AD20" s="416">
        <v>20</v>
      </c>
      <c r="AE20" s="416">
        <v>37.8125</v>
      </c>
      <c r="AF20" s="416">
        <v>45</v>
      </c>
      <c r="AG20" s="394">
        <f t="shared" si="0"/>
        <v>19.899999999999999</v>
      </c>
      <c r="AH20" s="394">
        <f t="shared" si="0"/>
        <v>41.7</v>
      </c>
      <c r="AI20" s="394">
        <f t="shared" si="0"/>
        <v>68.8</v>
      </c>
    </row>
    <row r="21" spans="1:38" s="411" customFormat="1" ht="15.6" x14ac:dyDescent="0.25">
      <c r="A21" s="414">
        <f t="shared" si="1"/>
        <v>11</v>
      </c>
      <c r="B21" s="415" t="s">
        <v>696</v>
      </c>
      <c r="C21" s="416">
        <v>17</v>
      </c>
      <c r="D21" s="416">
        <v>24</v>
      </c>
      <c r="E21" s="416">
        <v>66</v>
      </c>
      <c r="F21" s="416">
        <v>11</v>
      </c>
      <c r="G21" s="416">
        <v>11</v>
      </c>
      <c r="H21" s="416">
        <v>60</v>
      </c>
      <c r="I21" s="416">
        <v>13</v>
      </c>
      <c r="J21" s="416">
        <v>27</v>
      </c>
      <c r="K21" s="416">
        <v>67</v>
      </c>
      <c r="L21" s="416">
        <v>20</v>
      </c>
      <c r="M21" s="416">
        <v>40</v>
      </c>
      <c r="N21" s="416">
        <v>85</v>
      </c>
      <c r="O21" s="416">
        <v>10</v>
      </c>
      <c r="P21" s="416">
        <v>35</v>
      </c>
      <c r="Q21" s="416">
        <v>60</v>
      </c>
      <c r="R21" s="416">
        <v>25</v>
      </c>
      <c r="S21" s="416">
        <v>46</v>
      </c>
      <c r="T21" s="416">
        <v>85</v>
      </c>
      <c r="U21" s="416">
        <v>18</v>
      </c>
      <c r="V21" s="416">
        <v>38</v>
      </c>
      <c r="W21" s="416">
        <v>58</v>
      </c>
      <c r="X21" s="416">
        <v>2</v>
      </c>
      <c r="Y21" s="418">
        <v>19.149999999999999</v>
      </c>
      <c r="Z21" s="416">
        <v>26</v>
      </c>
      <c r="AA21" s="416">
        <v>10.6</v>
      </c>
      <c r="AB21" s="416">
        <v>19.600000000000001</v>
      </c>
      <c r="AC21" s="416">
        <v>22.3</v>
      </c>
      <c r="AD21" s="416">
        <v>20</v>
      </c>
      <c r="AE21" s="416">
        <v>27.5</v>
      </c>
      <c r="AF21" s="416">
        <v>45</v>
      </c>
      <c r="AG21" s="394">
        <f t="shared" si="0"/>
        <v>14.7</v>
      </c>
      <c r="AH21" s="394">
        <f t="shared" si="0"/>
        <v>28.7</v>
      </c>
      <c r="AI21" s="394">
        <f t="shared" si="0"/>
        <v>57.4</v>
      </c>
    </row>
    <row r="22" spans="1:38" s="411" customFormat="1" ht="15.6" x14ac:dyDescent="0.25">
      <c r="A22" s="414">
        <f t="shared" si="1"/>
        <v>12</v>
      </c>
      <c r="B22" s="415" t="s">
        <v>697</v>
      </c>
      <c r="C22" s="416">
        <v>15</v>
      </c>
      <c r="D22" s="416">
        <v>34</v>
      </c>
      <c r="E22" s="416">
        <v>75</v>
      </c>
      <c r="F22" s="416">
        <v>16</v>
      </c>
      <c r="G22" s="416">
        <v>36</v>
      </c>
      <c r="H22" s="416">
        <v>60</v>
      </c>
      <c r="I22" s="416">
        <v>20</v>
      </c>
      <c r="J22" s="416">
        <v>40</v>
      </c>
      <c r="K22" s="416">
        <v>90</v>
      </c>
      <c r="L22" s="416">
        <v>20</v>
      </c>
      <c r="M22" s="416">
        <v>41</v>
      </c>
      <c r="N22" s="416">
        <v>85</v>
      </c>
      <c r="O22" s="416">
        <v>25</v>
      </c>
      <c r="P22" s="416">
        <v>50</v>
      </c>
      <c r="Q22" s="416">
        <v>80</v>
      </c>
      <c r="R22" s="416">
        <v>25</v>
      </c>
      <c r="S22" s="416">
        <v>45</v>
      </c>
      <c r="T22" s="416">
        <v>85</v>
      </c>
      <c r="U22" s="416">
        <v>25</v>
      </c>
      <c r="V22" s="416">
        <v>50</v>
      </c>
      <c r="W22" s="416">
        <v>70</v>
      </c>
      <c r="X22" s="416">
        <v>18.5</v>
      </c>
      <c r="Y22" s="418">
        <v>49.42</v>
      </c>
      <c r="Z22" s="416">
        <v>69</v>
      </c>
      <c r="AA22" s="416">
        <v>13.4</v>
      </c>
      <c r="AB22" s="416">
        <v>27.7</v>
      </c>
      <c r="AC22" s="416">
        <v>42.9</v>
      </c>
      <c r="AD22" s="416">
        <v>20</v>
      </c>
      <c r="AE22" s="416">
        <v>40</v>
      </c>
      <c r="AF22" s="416">
        <v>57</v>
      </c>
      <c r="AG22" s="394">
        <f t="shared" si="0"/>
        <v>19.8</v>
      </c>
      <c r="AH22" s="394">
        <f t="shared" si="0"/>
        <v>41.3</v>
      </c>
      <c r="AI22" s="394">
        <f t="shared" si="0"/>
        <v>71.400000000000006</v>
      </c>
    </row>
    <row r="23" spans="1:38" s="411" customFormat="1" ht="15.6" x14ac:dyDescent="0.25">
      <c r="A23" s="414">
        <f t="shared" si="1"/>
        <v>13</v>
      </c>
      <c r="B23" s="415" t="s">
        <v>698</v>
      </c>
      <c r="C23" s="416">
        <v>19</v>
      </c>
      <c r="D23" s="416">
        <v>31</v>
      </c>
      <c r="E23" s="416">
        <v>70</v>
      </c>
      <c r="F23" s="416">
        <v>3</v>
      </c>
      <c r="G23" s="416">
        <v>16</v>
      </c>
      <c r="H23" s="416">
        <v>60</v>
      </c>
      <c r="I23" s="416">
        <v>13</v>
      </c>
      <c r="J23" s="416">
        <v>23</v>
      </c>
      <c r="K23" s="416">
        <v>73</v>
      </c>
      <c r="L23" s="416">
        <v>20</v>
      </c>
      <c r="M23" s="416">
        <v>40</v>
      </c>
      <c r="N23" s="416">
        <v>80</v>
      </c>
      <c r="O23" s="416">
        <v>10</v>
      </c>
      <c r="P23" s="416">
        <v>30</v>
      </c>
      <c r="Q23" s="416">
        <v>60</v>
      </c>
      <c r="R23" s="416">
        <v>25</v>
      </c>
      <c r="S23" s="416">
        <v>48</v>
      </c>
      <c r="T23" s="416">
        <v>88</v>
      </c>
      <c r="U23" s="416">
        <v>23</v>
      </c>
      <c r="V23" s="416">
        <v>48</v>
      </c>
      <c r="W23" s="416">
        <v>68</v>
      </c>
      <c r="X23" s="416">
        <v>8.5</v>
      </c>
      <c r="Y23" s="418">
        <v>11.1</v>
      </c>
      <c r="Z23" s="416">
        <v>35</v>
      </c>
      <c r="AA23" s="416">
        <v>6.2</v>
      </c>
      <c r="AB23" s="416">
        <v>13</v>
      </c>
      <c r="AC23" s="416">
        <v>23.8</v>
      </c>
      <c r="AD23" s="416">
        <v>20</v>
      </c>
      <c r="AE23" s="416">
        <v>25</v>
      </c>
      <c r="AF23" s="416">
        <v>45</v>
      </c>
      <c r="AG23" s="394">
        <f t="shared" si="0"/>
        <v>14.8</v>
      </c>
      <c r="AH23" s="394">
        <f t="shared" si="0"/>
        <v>28.5</v>
      </c>
      <c r="AI23" s="394">
        <f t="shared" si="0"/>
        <v>60.3</v>
      </c>
    </row>
    <row r="24" spans="1:38" s="411" customFormat="1" ht="15.6" x14ac:dyDescent="0.25">
      <c r="A24" s="414">
        <f t="shared" si="1"/>
        <v>14</v>
      </c>
      <c r="B24" s="415" t="s">
        <v>699</v>
      </c>
      <c r="C24" s="416">
        <v>15</v>
      </c>
      <c r="D24" s="416">
        <v>16</v>
      </c>
      <c r="E24" s="416">
        <v>63</v>
      </c>
      <c r="F24" s="416">
        <v>0</v>
      </c>
      <c r="G24" s="416">
        <v>5</v>
      </c>
      <c r="H24" s="416">
        <v>60</v>
      </c>
      <c r="I24" s="416">
        <v>14</v>
      </c>
      <c r="J24" s="416">
        <v>28</v>
      </c>
      <c r="K24" s="416">
        <v>63</v>
      </c>
      <c r="L24" s="416">
        <v>20</v>
      </c>
      <c r="M24" s="416">
        <v>40</v>
      </c>
      <c r="N24" s="416">
        <v>75</v>
      </c>
      <c r="O24" s="416">
        <v>10</v>
      </c>
      <c r="P24" s="416">
        <v>30</v>
      </c>
      <c r="Q24" s="416">
        <v>60</v>
      </c>
      <c r="R24" s="416">
        <v>25</v>
      </c>
      <c r="S24" s="416">
        <v>47</v>
      </c>
      <c r="T24" s="416">
        <v>87</v>
      </c>
      <c r="U24" s="416">
        <v>22</v>
      </c>
      <c r="V24" s="416">
        <v>32</v>
      </c>
      <c r="W24" s="416">
        <v>57</v>
      </c>
      <c r="X24" s="416">
        <v>0</v>
      </c>
      <c r="Y24" s="418">
        <v>0</v>
      </c>
      <c r="Z24" s="416">
        <v>45</v>
      </c>
      <c r="AA24" s="416">
        <v>2.7</v>
      </c>
      <c r="AB24" s="416">
        <v>2.7</v>
      </c>
      <c r="AC24" s="416">
        <v>8.1</v>
      </c>
      <c r="AD24" s="416">
        <v>4</v>
      </c>
      <c r="AE24" s="416">
        <v>9</v>
      </c>
      <c r="AF24" s="416">
        <v>45</v>
      </c>
      <c r="AG24" s="394">
        <f t="shared" si="0"/>
        <v>11.3</v>
      </c>
      <c r="AH24" s="394">
        <f t="shared" si="0"/>
        <v>21</v>
      </c>
      <c r="AI24" s="394">
        <f t="shared" si="0"/>
        <v>56.3</v>
      </c>
    </row>
    <row r="25" spans="1:38" s="411" customFormat="1" ht="15.6" x14ac:dyDescent="0.25">
      <c r="A25" s="414">
        <f t="shared" si="1"/>
        <v>15</v>
      </c>
      <c r="B25" s="415" t="s">
        <v>700</v>
      </c>
      <c r="C25" s="416">
        <v>19</v>
      </c>
      <c r="D25" s="416">
        <v>21</v>
      </c>
      <c r="E25" s="416">
        <v>63</v>
      </c>
      <c r="F25" s="416">
        <v>0</v>
      </c>
      <c r="G25" s="416">
        <v>0</v>
      </c>
      <c r="H25" s="416">
        <v>60</v>
      </c>
      <c r="I25" s="416">
        <v>13</v>
      </c>
      <c r="J25" s="416">
        <v>25</v>
      </c>
      <c r="K25" s="416">
        <v>65</v>
      </c>
      <c r="L25" s="416">
        <v>20</v>
      </c>
      <c r="M25" s="416">
        <v>40</v>
      </c>
      <c r="N25" s="416">
        <v>81</v>
      </c>
      <c r="O25" s="416">
        <v>10</v>
      </c>
      <c r="P25" s="416">
        <v>30</v>
      </c>
      <c r="Q25" s="416">
        <v>60</v>
      </c>
      <c r="R25" s="416">
        <v>25</v>
      </c>
      <c r="S25" s="416">
        <v>48</v>
      </c>
      <c r="T25" s="416">
        <v>88</v>
      </c>
      <c r="U25" s="416">
        <v>19</v>
      </c>
      <c r="V25" s="416">
        <v>29</v>
      </c>
      <c r="W25" s="416">
        <v>45</v>
      </c>
      <c r="X25" s="416">
        <v>7.5</v>
      </c>
      <c r="Y25" s="418">
        <v>10.8</v>
      </c>
      <c r="Z25" s="416">
        <v>13</v>
      </c>
      <c r="AA25" s="416">
        <v>9.8000000000000007</v>
      </c>
      <c r="AB25" s="416">
        <v>16.600000000000001</v>
      </c>
      <c r="AC25" s="416">
        <v>18.5</v>
      </c>
      <c r="AD25" s="416">
        <v>10</v>
      </c>
      <c r="AE25" s="416">
        <v>15</v>
      </c>
      <c r="AF25" s="416">
        <v>45</v>
      </c>
      <c r="AG25" s="394">
        <f t="shared" si="0"/>
        <v>13.3</v>
      </c>
      <c r="AH25" s="394">
        <f t="shared" si="0"/>
        <v>23.5</v>
      </c>
      <c r="AI25" s="394">
        <f t="shared" si="0"/>
        <v>53.9</v>
      </c>
    </row>
    <row r="26" spans="1:38" s="411" customFormat="1" ht="15.6" x14ac:dyDescent="0.25">
      <c r="A26" s="414">
        <f t="shared" si="1"/>
        <v>16</v>
      </c>
      <c r="B26" s="415" t="s">
        <v>701</v>
      </c>
      <c r="C26" s="416">
        <v>18</v>
      </c>
      <c r="D26" s="416">
        <v>24</v>
      </c>
      <c r="E26" s="416">
        <v>65</v>
      </c>
      <c r="F26" s="416">
        <v>13</v>
      </c>
      <c r="G26" s="416">
        <v>37</v>
      </c>
      <c r="H26" s="416">
        <v>60</v>
      </c>
      <c r="I26" s="416">
        <v>14</v>
      </c>
      <c r="J26" s="416">
        <v>26</v>
      </c>
      <c r="K26" s="416">
        <v>66</v>
      </c>
      <c r="L26" s="416">
        <v>20</v>
      </c>
      <c r="M26" s="416">
        <v>43</v>
      </c>
      <c r="N26" s="416">
        <v>86</v>
      </c>
      <c r="O26" s="416">
        <v>15</v>
      </c>
      <c r="P26" s="416">
        <v>30</v>
      </c>
      <c r="Q26" s="416">
        <v>60</v>
      </c>
      <c r="R26" s="416">
        <v>25</v>
      </c>
      <c r="S26" s="416">
        <v>46</v>
      </c>
      <c r="T26" s="416">
        <v>86</v>
      </c>
      <c r="U26" s="416">
        <v>24</v>
      </c>
      <c r="V26" s="416">
        <v>47</v>
      </c>
      <c r="W26" s="416">
        <v>57</v>
      </c>
      <c r="X26" s="416">
        <v>14</v>
      </c>
      <c r="Y26" s="418">
        <v>29.8</v>
      </c>
      <c r="Z26" s="416">
        <v>30</v>
      </c>
      <c r="AA26" s="416">
        <v>3.8</v>
      </c>
      <c r="AB26" s="416">
        <v>15.4</v>
      </c>
      <c r="AC26" s="416">
        <v>22.4</v>
      </c>
      <c r="AD26" s="416">
        <v>20</v>
      </c>
      <c r="AE26" s="416">
        <v>32</v>
      </c>
      <c r="AF26" s="416">
        <v>45</v>
      </c>
      <c r="AG26" s="394">
        <f t="shared" si="0"/>
        <v>16.7</v>
      </c>
      <c r="AH26" s="394">
        <f t="shared" si="0"/>
        <v>33</v>
      </c>
      <c r="AI26" s="394">
        <f t="shared" si="0"/>
        <v>57.7</v>
      </c>
    </row>
    <row r="27" spans="1:38" s="411" customFormat="1" ht="15.6" x14ac:dyDescent="0.25">
      <c r="A27" s="414">
        <f t="shared" si="1"/>
        <v>17</v>
      </c>
      <c r="B27" s="415" t="s">
        <v>702</v>
      </c>
      <c r="C27" s="416">
        <v>21</v>
      </c>
      <c r="D27" s="416">
        <v>36</v>
      </c>
      <c r="E27" s="416">
        <v>74</v>
      </c>
      <c r="F27" s="416">
        <v>12</v>
      </c>
      <c r="G27" s="416">
        <v>37</v>
      </c>
      <c r="H27" s="416">
        <v>60</v>
      </c>
      <c r="I27" s="416">
        <v>17</v>
      </c>
      <c r="J27" s="416">
        <v>37</v>
      </c>
      <c r="K27" s="416">
        <v>67</v>
      </c>
      <c r="L27" s="416">
        <v>20</v>
      </c>
      <c r="M27" s="416">
        <v>42</v>
      </c>
      <c r="N27" s="416">
        <v>75</v>
      </c>
      <c r="O27" s="416">
        <v>20</v>
      </c>
      <c r="P27" s="416">
        <v>45</v>
      </c>
      <c r="Q27" s="416">
        <v>77</v>
      </c>
      <c r="R27" s="416">
        <v>25</v>
      </c>
      <c r="S27" s="416">
        <v>45</v>
      </c>
      <c r="T27" s="416">
        <v>85</v>
      </c>
      <c r="U27" s="416">
        <v>25</v>
      </c>
      <c r="V27" s="416">
        <v>50</v>
      </c>
      <c r="W27" s="416">
        <v>70</v>
      </c>
      <c r="X27" s="416">
        <v>0</v>
      </c>
      <c r="Y27" s="418">
        <v>13.9</v>
      </c>
      <c r="Z27" s="416">
        <v>22</v>
      </c>
      <c r="AA27" s="416">
        <v>13.2</v>
      </c>
      <c r="AB27" s="416">
        <v>28.9</v>
      </c>
      <c r="AC27" s="416">
        <v>38.6</v>
      </c>
      <c r="AD27" s="416">
        <v>20</v>
      </c>
      <c r="AE27" s="416">
        <v>33.125</v>
      </c>
      <c r="AF27" s="416">
        <v>45</v>
      </c>
      <c r="AG27" s="394">
        <f t="shared" si="0"/>
        <v>17.3</v>
      </c>
      <c r="AH27" s="394">
        <f t="shared" si="0"/>
        <v>36.799999999999997</v>
      </c>
      <c r="AI27" s="394">
        <f t="shared" si="0"/>
        <v>61.4</v>
      </c>
    </row>
    <row r="28" spans="1:38" s="411" customFormat="1" ht="15.6" x14ac:dyDescent="0.25">
      <c r="A28" s="414">
        <f t="shared" si="1"/>
        <v>18</v>
      </c>
      <c r="B28" s="419" t="s">
        <v>703</v>
      </c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1"/>
      <c r="AG28" s="422"/>
      <c r="AH28" s="422"/>
      <c r="AI28" s="423" t="s">
        <v>704</v>
      </c>
      <c r="AJ28" s="424"/>
    </row>
    <row r="29" spans="1:38" ht="40.5" customHeight="1" x14ac:dyDescent="0.25">
      <c r="A29" s="457" t="s">
        <v>10</v>
      </c>
      <c r="B29" s="458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6"/>
      <c r="AH29" s="426"/>
      <c r="AI29" s="426"/>
    </row>
    <row r="31" spans="1:38" s="383" customFormat="1" x14ac:dyDescent="0.25">
      <c r="A31" s="384"/>
      <c r="B31" s="383" t="s">
        <v>11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5"/>
      <c r="AK31" s="385"/>
      <c r="AL31" s="385"/>
    </row>
    <row r="32" spans="1:38" s="383" customFormat="1" x14ac:dyDescent="0.25">
      <c r="A32" s="384"/>
      <c r="C32" s="384"/>
      <c r="D32" s="384"/>
      <c r="E32" s="384"/>
      <c r="F32" s="384"/>
      <c r="G32" s="384"/>
      <c r="H32" s="384"/>
      <c r="I32" s="384"/>
      <c r="J32" s="384"/>
      <c r="K32" s="402"/>
      <c r="L32" s="384"/>
      <c r="M32" s="384"/>
      <c r="N32" s="384"/>
      <c r="O32" s="384"/>
      <c r="P32" s="384"/>
      <c r="Q32" s="384"/>
      <c r="R32" s="384"/>
      <c r="S32" s="384" t="s">
        <v>13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5"/>
      <c r="AK32" s="385"/>
      <c r="AL32" s="385"/>
    </row>
  </sheetData>
  <mergeCells count="29">
    <mergeCell ref="A29:B29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  <mergeCell ref="AA9:AC9"/>
    <mergeCell ref="AD9:AF9"/>
  </mergeCells>
  <pageMargins left="0.25" right="0.22" top="0.51" bottom="0.47" header="0.5" footer="0.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view="pageBreakPreview" topLeftCell="A5" zoomScale="79" zoomScaleNormal="100" zoomScaleSheetLayoutView="79" workbookViewId="0">
      <selection activeCell="H18" sqref="H18"/>
    </sheetView>
  </sheetViews>
  <sheetFormatPr defaultRowHeight="13.2" x14ac:dyDescent="0.25"/>
  <cols>
    <col min="1" max="1" width="3.44140625" style="402" customWidth="1"/>
    <col min="2" max="2" width="37.88671875" style="403" customWidth="1"/>
    <col min="3" max="3" width="3.6640625" style="403" customWidth="1"/>
    <col min="4" max="4" width="3.44140625" style="403" customWidth="1"/>
    <col min="5" max="5" width="4.44140625" style="402" customWidth="1"/>
    <col min="6" max="6" width="3.6640625" style="403" customWidth="1"/>
    <col min="7" max="7" width="3.44140625" style="403" customWidth="1"/>
    <col min="8" max="9" width="4.44140625" style="402" customWidth="1"/>
    <col min="10" max="10" width="4.5546875" style="402" customWidth="1"/>
    <col min="11" max="11" width="4.109375" style="402" customWidth="1"/>
    <col min="12" max="12" width="4.44140625" style="402" customWidth="1"/>
    <col min="13" max="13" width="4.6640625" style="402" customWidth="1"/>
    <col min="14" max="14" width="4.109375" style="402" customWidth="1"/>
    <col min="15" max="15" width="4.33203125" style="402" customWidth="1"/>
    <col min="16" max="16" width="4.6640625" style="402" customWidth="1"/>
    <col min="17" max="17" width="4.33203125" style="402" customWidth="1"/>
    <col min="18" max="18" width="4.109375" style="402" customWidth="1"/>
    <col min="19" max="20" width="4.33203125" style="402" customWidth="1"/>
    <col min="21" max="21" width="4.44140625" style="402" customWidth="1"/>
    <col min="22" max="22" width="4.109375" style="402" customWidth="1"/>
    <col min="23" max="23" width="4.6640625" style="402" customWidth="1"/>
    <col min="24" max="24" width="4.33203125" style="402" customWidth="1"/>
    <col min="25" max="25" width="4.44140625" style="402" customWidth="1"/>
    <col min="26" max="26" width="4.6640625" style="402" customWidth="1"/>
    <col min="27" max="28" width="4.109375" style="402" customWidth="1"/>
    <col min="29" max="29" width="4.6640625" style="402" customWidth="1"/>
    <col min="30" max="30" width="4.109375" style="402" customWidth="1"/>
    <col min="31" max="31" width="4.33203125" style="402" customWidth="1"/>
    <col min="32" max="32" width="5" style="402" customWidth="1"/>
    <col min="33" max="35" width="4.6640625" style="402" customWidth="1"/>
    <col min="36" max="37" width="5" style="402" customWidth="1"/>
    <col min="38" max="38" width="5.44140625" style="402" customWidth="1"/>
    <col min="39" max="256" width="8.88671875" style="403"/>
    <col min="257" max="257" width="3.44140625" style="403" customWidth="1"/>
    <col min="258" max="258" width="37.88671875" style="403" customWidth="1"/>
    <col min="259" max="259" width="3.6640625" style="403" customWidth="1"/>
    <col min="260" max="260" width="3.44140625" style="403" customWidth="1"/>
    <col min="261" max="261" width="4.44140625" style="403" customWidth="1"/>
    <col min="262" max="262" width="3.6640625" style="403" customWidth="1"/>
    <col min="263" max="263" width="3.44140625" style="403" customWidth="1"/>
    <col min="264" max="265" width="4.44140625" style="403" customWidth="1"/>
    <col min="266" max="266" width="4.5546875" style="403" customWidth="1"/>
    <col min="267" max="267" width="4.109375" style="403" customWidth="1"/>
    <col min="268" max="268" width="4.44140625" style="403" customWidth="1"/>
    <col min="269" max="269" width="4.6640625" style="403" customWidth="1"/>
    <col min="270" max="270" width="4.109375" style="403" customWidth="1"/>
    <col min="271" max="271" width="4.33203125" style="403" customWidth="1"/>
    <col min="272" max="272" width="4.6640625" style="403" customWidth="1"/>
    <col min="273" max="273" width="4.33203125" style="403" customWidth="1"/>
    <col min="274" max="274" width="4.109375" style="403" customWidth="1"/>
    <col min="275" max="276" width="4.33203125" style="403" customWidth="1"/>
    <col min="277" max="277" width="4.44140625" style="403" customWidth="1"/>
    <col min="278" max="278" width="4.109375" style="403" customWidth="1"/>
    <col min="279" max="279" width="4.6640625" style="403" customWidth="1"/>
    <col min="280" max="280" width="4.33203125" style="403" customWidth="1"/>
    <col min="281" max="281" width="4.44140625" style="403" customWidth="1"/>
    <col min="282" max="282" width="4.6640625" style="403" customWidth="1"/>
    <col min="283" max="284" width="4.109375" style="403" customWidth="1"/>
    <col min="285" max="285" width="4.6640625" style="403" customWidth="1"/>
    <col min="286" max="286" width="4.109375" style="403" customWidth="1"/>
    <col min="287" max="287" width="4.33203125" style="403" customWidth="1"/>
    <col min="288" max="288" width="5" style="403" customWidth="1"/>
    <col min="289" max="291" width="4.6640625" style="403" customWidth="1"/>
    <col min="292" max="293" width="5" style="403" customWidth="1"/>
    <col min="294" max="294" width="5.44140625" style="403" customWidth="1"/>
    <col min="295" max="512" width="8.88671875" style="403"/>
    <col min="513" max="513" width="3.44140625" style="403" customWidth="1"/>
    <col min="514" max="514" width="37.88671875" style="403" customWidth="1"/>
    <col min="515" max="515" width="3.6640625" style="403" customWidth="1"/>
    <col min="516" max="516" width="3.44140625" style="403" customWidth="1"/>
    <col min="517" max="517" width="4.44140625" style="403" customWidth="1"/>
    <col min="518" max="518" width="3.6640625" style="403" customWidth="1"/>
    <col min="519" max="519" width="3.44140625" style="403" customWidth="1"/>
    <col min="520" max="521" width="4.44140625" style="403" customWidth="1"/>
    <col min="522" max="522" width="4.5546875" style="403" customWidth="1"/>
    <col min="523" max="523" width="4.109375" style="403" customWidth="1"/>
    <col min="524" max="524" width="4.44140625" style="403" customWidth="1"/>
    <col min="525" max="525" width="4.6640625" style="403" customWidth="1"/>
    <col min="526" max="526" width="4.109375" style="403" customWidth="1"/>
    <col min="527" max="527" width="4.33203125" style="403" customWidth="1"/>
    <col min="528" max="528" width="4.6640625" style="403" customWidth="1"/>
    <col min="529" max="529" width="4.33203125" style="403" customWidth="1"/>
    <col min="530" max="530" width="4.109375" style="403" customWidth="1"/>
    <col min="531" max="532" width="4.33203125" style="403" customWidth="1"/>
    <col min="533" max="533" width="4.44140625" style="403" customWidth="1"/>
    <col min="534" max="534" width="4.109375" style="403" customWidth="1"/>
    <col min="535" max="535" width="4.6640625" style="403" customWidth="1"/>
    <col min="536" max="536" width="4.33203125" style="403" customWidth="1"/>
    <col min="537" max="537" width="4.44140625" style="403" customWidth="1"/>
    <col min="538" max="538" width="4.6640625" style="403" customWidth="1"/>
    <col min="539" max="540" width="4.109375" style="403" customWidth="1"/>
    <col min="541" max="541" width="4.6640625" style="403" customWidth="1"/>
    <col min="542" max="542" width="4.109375" style="403" customWidth="1"/>
    <col min="543" max="543" width="4.33203125" style="403" customWidth="1"/>
    <col min="544" max="544" width="5" style="403" customWidth="1"/>
    <col min="545" max="547" width="4.6640625" style="403" customWidth="1"/>
    <col min="548" max="549" width="5" style="403" customWidth="1"/>
    <col min="550" max="550" width="5.44140625" style="403" customWidth="1"/>
    <col min="551" max="768" width="8.88671875" style="403"/>
    <col min="769" max="769" width="3.44140625" style="403" customWidth="1"/>
    <col min="770" max="770" width="37.88671875" style="403" customWidth="1"/>
    <col min="771" max="771" width="3.6640625" style="403" customWidth="1"/>
    <col min="772" max="772" width="3.44140625" style="403" customWidth="1"/>
    <col min="773" max="773" width="4.44140625" style="403" customWidth="1"/>
    <col min="774" max="774" width="3.6640625" style="403" customWidth="1"/>
    <col min="775" max="775" width="3.44140625" style="403" customWidth="1"/>
    <col min="776" max="777" width="4.44140625" style="403" customWidth="1"/>
    <col min="778" max="778" width="4.5546875" style="403" customWidth="1"/>
    <col min="779" max="779" width="4.109375" style="403" customWidth="1"/>
    <col min="780" max="780" width="4.44140625" style="403" customWidth="1"/>
    <col min="781" max="781" width="4.6640625" style="403" customWidth="1"/>
    <col min="782" max="782" width="4.109375" style="403" customWidth="1"/>
    <col min="783" max="783" width="4.33203125" style="403" customWidth="1"/>
    <col min="784" max="784" width="4.6640625" style="403" customWidth="1"/>
    <col min="785" max="785" width="4.33203125" style="403" customWidth="1"/>
    <col min="786" max="786" width="4.109375" style="403" customWidth="1"/>
    <col min="787" max="788" width="4.33203125" style="403" customWidth="1"/>
    <col min="789" max="789" width="4.44140625" style="403" customWidth="1"/>
    <col min="790" max="790" width="4.109375" style="403" customWidth="1"/>
    <col min="791" max="791" width="4.6640625" style="403" customWidth="1"/>
    <col min="792" max="792" width="4.33203125" style="403" customWidth="1"/>
    <col min="793" max="793" width="4.44140625" style="403" customWidth="1"/>
    <col min="794" max="794" width="4.6640625" style="403" customWidth="1"/>
    <col min="795" max="796" width="4.109375" style="403" customWidth="1"/>
    <col min="797" max="797" width="4.6640625" style="403" customWidth="1"/>
    <col min="798" max="798" width="4.109375" style="403" customWidth="1"/>
    <col min="799" max="799" width="4.33203125" style="403" customWidth="1"/>
    <col min="800" max="800" width="5" style="403" customWidth="1"/>
    <col min="801" max="803" width="4.6640625" style="403" customWidth="1"/>
    <col min="804" max="805" width="5" style="403" customWidth="1"/>
    <col min="806" max="806" width="5.44140625" style="403" customWidth="1"/>
    <col min="807" max="1024" width="8.88671875" style="403"/>
    <col min="1025" max="1025" width="3.44140625" style="403" customWidth="1"/>
    <col min="1026" max="1026" width="37.88671875" style="403" customWidth="1"/>
    <col min="1027" max="1027" width="3.6640625" style="403" customWidth="1"/>
    <col min="1028" max="1028" width="3.44140625" style="403" customWidth="1"/>
    <col min="1029" max="1029" width="4.44140625" style="403" customWidth="1"/>
    <col min="1030" max="1030" width="3.6640625" style="403" customWidth="1"/>
    <col min="1031" max="1031" width="3.44140625" style="403" customWidth="1"/>
    <col min="1032" max="1033" width="4.44140625" style="403" customWidth="1"/>
    <col min="1034" max="1034" width="4.5546875" style="403" customWidth="1"/>
    <col min="1035" max="1035" width="4.109375" style="403" customWidth="1"/>
    <col min="1036" max="1036" width="4.44140625" style="403" customWidth="1"/>
    <col min="1037" max="1037" width="4.6640625" style="403" customWidth="1"/>
    <col min="1038" max="1038" width="4.109375" style="403" customWidth="1"/>
    <col min="1039" max="1039" width="4.33203125" style="403" customWidth="1"/>
    <col min="1040" max="1040" width="4.6640625" style="403" customWidth="1"/>
    <col min="1041" max="1041" width="4.33203125" style="403" customWidth="1"/>
    <col min="1042" max="1042" width="4.109375" style="403" customWidth="1"/>
    <col min="1043" max="1044" width="4.33203125" style="403" customWidth="1"/>
    <col min="1045" max="1045" width="4.44140625" style="403" customWidth="1"/>
    <col min="1046" max="1046" width="4.109375" style="403" customWidth="1"/>
    <col min="1047" max="1047" width="4.6640625" style="403" customWidth="1"/>
    <col min="1048" max="1048" width="4.33203125" style="403" customWidth="1"/>
    <col min="1049" max="1049" width="4.44140625" style="403" customWidth="1"/>
    <col min="1050" max="1050" width="4.6640625" style="403" customWidth="1"/>
    <col min="1051" max="1052" width="4.109375" style="403" customWidth="1"/>
    <col min="1053" max="1053" width="4.6640625" style="403" customWidth="1"/>
    <col min="1054" max="1054" width="4.109375" style="403" customWidth="1"/>
    <col min="1055" max="1055" width="4.33203125" style="403" customWidth="1"/>
    <col min="1056" max="1056" width="5" style="403" customWidth="1"/>
    <col min="1057" max="1059" width="4.6640625" style="403" customWidth="1"/>
    <col min="1060" max="1061" width="5" style="403" customWidth="1"/>
    <col min="1062" max="1062" width="5.44140625" style="403" customWidth="1"/>
    <col min="1063" max="1280" width="8.88671875" style="403"/>
    <col min="1281" max="1281" width="3.44140625" style="403" customWidth="1"/>
    <col min="1282" max="1282" width="37.88671875" style="403" customWidth="1"/>
    <col min="1283" max="1283" width="3.6640625" style="403" customWidth="1"/>
    <col min="1284" max="1284" width="3.44140625" style="403" customWidth="1"/>
    <col min="1285" max="1285" width="4.44140625" style="403" customWidth="1"/>
    <col min="1286" max="1286" width="3.6640625" style="403" customWidth="1"/>
    <col min="1287" max="1287" width="3.44140625" style="403" customWidth="1"/>
    <col min="1288" max="1289" width="4.44140625" style="403" customWidth="1"/>
    <col min="1290" max="1290" width="4.5546875" style="403" customWidth="1"/>
    <col min="1291" max="1291" width="4.109375" style="403" customWidth="1"/>
    <col min="1292" max="1292" width="4.44140625" style="403" customWidth="1"/>
    <col min="1293" max="1293" width="4.6640625" style="403" customWidth="1"/>
    <col min="1294" max="1294" width="4.109375" style="403" customWidth="1"/>
    <col min="1295" max="1295" width="4.33203125" style="403" customWidth="1"/>
    <col min="1296" max="1296" width="4.6640625" style="403" customWidth="1"/>
    <col min="1297" max="1297" width="4.33203125" style="403" customWidth="1"/>
    <col min="1298" max="1298" width="4.109375" style="403" customWidth="1"/>
    <col min="1299" max="1300" width="4.33203125" style="403" customWidth="1"/>
    <col min="1301" max="1301" width="4.44140625" style="403" customWidth="1"/>
    <col min="1302" max="1302" width="4.109375" style="403" customWidth="1"/>
    <col min="1303" max="1303" width="4.6640625" style="403" customWidth="1"/>
    <col min="1304" max="1304" width="4.33203125" style="403" customWidth="1"/>
    <col min="1305" max="1305" width="4.44140625" style="403" customWidth="1"/>
    <col min="1306" max="1306" width="4.6640625" style="403" customWidth="1"/>
    <col min="1307" max="1308" width="4.109375" style="403" customWidth="1"/>
    <col min="1309" max="1309" width="4.6640625" style="403" customWidth="1"/>
    <col min="1310" max="1310" width="4.109375" style="403" customWidth="1"/>
    <col min="1311" max="1311" width="4.33203125" style="403" customWidth="1"/>
    <col min="1312" max="1312" width="5" style="403" customWidth="1"/>
    <col min="1313" max="1315" width="4.6640625" style="403" customWidth="1"/>
    <col min="1316" max="1317" width="5" style="403" customWidth="1"/>
    <col min="1318" max="1318" width="5.44140625" style="403" customWidth="1"/>
    <col min="1319" max="1536" width="8.88671875" style="403"/>
    <col min="1537" max="1537" width="3.44140625" style="403" customWidth="1"/>
    <col min="1538" max="1538" width="37.88671875" style="403" customWidth="1"/>
    <col min="1539" max="1539" width="3.6640625" style="403" customWidth="1"/>
    <col min="1540" max="1540" width="3.44140625" style="403" customWidth="1"/>
    <col min="1541" max="1541" width="4.44140625" style="403" customWidth="1"/>
    <col min="1542" max="1542" width="3.6640625" style="403" customWidth="1"/>
    <col min="1543" max="1543" width="3.44140625" style="403" customWidth="1"/>
    <col min="1544" max="1545" width="4.44140625" style="403" customWidth="1"/>
    <col min="1546" max="1546" width="4.5546875" style="403" customWidth="1"/>
    <col min="1547" max="1547" width="4.109375" style="403" customWidth="1"/>
    <col min="1548" max="1548" width="4.44140625" style="403" customWidth="1"/>
    <col min="1549" max="1549" width="4.6640625" style="403" customWidth="1"/>
    <col min="1550" max="1550" width="4.109375" style="403" customWidth="1"/>
    <col min="1551" max="1551" width="4.33203125" style="403" customWidth="1"/>
    <col min="1552" max="1552" width="4.6640625" style="403" customWidth="1"/>
    <col min="1553" max="1553" width="4.33203125" style="403" customWidth="1"/>
    <col min="1554" max="1554" width="4.109375" style="403" customWidth="1"/>
    <col min="1555" max="1556" width="4.33203125" style="403" customWidth="1"/>
    <col min="1557" max="1557" width="4.44140625" style="403" customWidth="1"/>
    <col min="1558" max="1558" width="4.109375" style="403" customWidth="1"/>
    <col min="1559" max="1559" width="4.6640625" style="403" customWidth="1"/>
    <col min="1560" max="1560" width="4.33203125" style="403" customWidth="1"/>
    <col min="1561" max="1561" width="4.44140625" style="403" customWidth="1"/>
    <col min="1562" max="1562" width="4.6640625" style="403" customWidth="1"/>
    <col min="1563" max="1564" width="4.109375" style="403" customWidth="1"/>
    <col min="1565" max="1565" width="4.6640625" style="403" customWidth="1"/>
    <col min="1566" max="1566" width="4.109375" style="403" customWidth="1"/>
    <col min="1567" max="1567" width="4.33203125" style="403" customWidth="1"/>
    <col min="1568" max="1568" width="5" style="403" customWidth="1"/>
    <col min="1569" max="1571" width="4.6640625" style="403" customWidth="1"/>
    <col min="1572" max="1573" width="5" style="403" customWidth="1"/>
    <col min="1574" max="1574" width="5.44140625" style="403" customWidth="1"/>
    <col min="1575" max="1792" width="8.88671875" style="403"/>
    <col min="1793" max="1793" width="3.44140625" style="403" customWidth="1"/>
    <col min="1794" max="1794" width="37.88671875" style="403" customWidth="1"/>
    <col min="1795" max="1795" width="3.6640625" style="403" customWidth="1"/>
    <col min="1796" max="1796" width="3.44140625" style="403" customWidth="1"/>
    <col min="1797" max="1797" width="4.44140625" style="403" customWidth="1"/>
    <col min="1798" max="1798" width="3.6640625" style="403" customWidth="1"/>
    <col min="1799" max="1799" width="3.44140625" style="403" customWidth="1"/>
    <col min="1800" max="1801" width="4.44140625" style="403" customWidth="1"/>
    <col min="1802" max="1802" width="4.5546875" style="403" customWidth="1"/>
    <col min="1803" max="1803" width="4.109375" style="403" customWidth="1"/>
    <col min="1804" max="1804" width="4.44140625" style="403" customWidth="1"/>
    <col min="1805" max="1805" width="4.6640625" style="403" customWidth="1"/>
    <col min="1806" max="1806" width="4.109375" style="403" customWidth="1"/>
    <col min="1807" max="1807" width="4.33203125" style="403" customWidth="1"/>
    <col min="1808" max="1808" width="4.6640625" style="403" customWidth="1"/>
    <col min="1809" max="1809" width="4.33203125" style="403" customWidth="1"/>
    <col min="1810" max="1810" width="4.109375" style="403" customWidth="1"/>
    <col min="1811" max="1812" width="4.33203125" style="403" customWidth="1"/>
    <col min="1813" max="1813" width="4.44140625" style="403" customWidth="1"/>
    <col min="1814" max="1814" width="4.109375" style="403" customWidth="1"/>
    <col min="1815" max="1815" width="4.6640625" style="403" customWidth="1"/>
    <col min="1816" max="1816" width="4.33203125" style="403" customWidth="1"/>
    <col min="1817" max="1817" width="4.44140625" style="403" customWidth="1"/>
    <col min="1818" max="1818" width="4.6640625" style="403" customWidth="1"/>
    <col min="1819" max="1820" width="4.109375" style="403" customWidth="1"/>
    <col min="1821" max="1821" width="4.6640625" style="403" customWidth="1"/>
    <col min="1822" max="1822" width="4.109375" style="403" customWidth="1"/>
    <col min="1823" max="1823" width="4.33203125" style="403" customWidth="1"/>
    <col min="1824" max="1824" width="5" style="403" customWidth="1"/>
    <col min="1825" max="1827" width="4.6640625" style="403" customWidth="1"/>
    <col min="1828" max="1829" width="5" style="403" customWidth="1"/>
    <col min="1830" max="1830" width="5.44140625" style="403" customWidth="1"/>
    <col min="1831" max="2048" width="8.88671875" style="403"/>
    <col min="2049" max="2049" width="3.44140625" style="403" customWidth="1"/>
    <col min="2050" max="2050" width="37.88671875" style="403" customWidth="1"/>
    <col min="2051" max="2051" width="3.6640625" style="403" customWidth="1"/>
    <col min="2052" max="2052" width="3.44140625" style="403" customWidth="1"/>
    <col min="2053" max="2053" width="4.44140625" style="403" customWidth="1"/>
    <col min="2054" max="2054" width="3.6640625" style="403" customWidth="1"/>
    <col min="2055" max="2055" width="3.44140625" style="403" customWidth="1"/>
    <col min="2056" max="2057" width="4.44140625" style="403" customWidth="1"/>
    <col min="2058" max="2058" width="4.5546875" style="403" customWidth="1"/>
    <col min="2059" max="2059" width="4.109375" style="403" customWidth="1"/>
    <col min="2060" max="2060" width="4.44140625" style="403" customWidth="1"/>
    <col min="2061" max="2061" width="4.6640625" style="403" customWidth="1"/>
    <col min="2062" max="2062" width="4.109375" style="403" customWidth="1"/>
    <col min="2063" max="2063" width="4.33203125" style="403" customWidth="1"/>
    <col min="2064" max="2064" width="4.6640625" style="403" customWidth="1"/>
    <col min="2065" max="2065" width="4.33203125" style="403" customWidth="1"/>
    <col min="2066" max="2066" width="4.109375" style="403" customWidth="1"/>
    <col min="2067" max="2068" width="4.33203125" style="403" customWidth="1"/>
    <col min="2069" max="2069" width="4.44140625" style="403" customWidth="1"/>
    <col min="2070" max="2070" width="4.109375" style="403" customWidth="1"/>
    <col min="2071" max="2071" width="4.6640625" style="403" customWidth="1"/>
    <col min="2072" max="2072" width="4.33203125" style="403" customWidth="1"/>
    <col min="2073" max="2073" width="4.44140625" style="403" customWidth="1"/>
    <col min="2074" max="2074" width="4.6640625" style="403" customWidth="1"/>
    <col min="2075" max="2076" width="4.109375" style="403" customWidth="1"/>
    <col min="2077" max="2077" width="4.6640625" style="403" customWidth="1"/>
    <col min="2078" max="2078" width="4.109375" style="403" customWidth="1"/>
    <col min="2079" max="2079" width="4.33203125" style="403" customWidth="1"/>
    <col min="2080" max="2080" width="5" style="403" customWidth="1"/>
    <col min="2081" max="2083" width="4.6640625" style="403" customWidth="1"/>
    <col min="2084" max="2085" width="5" style="403" customWidth="1"/>
    <col min="2086" max="2086" width="5.44140625" style="403" customWidth="1"/>
    <col min="2087" max="2304" width="8.88671875" style="403"/>
    <col min="2305" max="2305" width="3.44140625" style="403" customWidth="1"/>
    <col min="2306" max="2306" width="37.88671875" style="403" customWidth="1"/>
    <col min="2307" max="2307" width="3.6640625" style="403" customWidth="1"/>
    <col min="2308" max="2308" width="3.44140625" style="403" customWidth="1"/>
    <col min="2309" max="2309" width="4.44140625" style="403" customWidth="1"/>
    <col min="2310" max="2310" width="3.6640625" style="403" customWidth="1"/>
    <col min="2311" max="2311" width="3.44140625" style="403" customWidth="1"/>
    <col min="2312" max="2313" width="4.44140625" style="403" customWidth="1"/>
    <col min="2314" max="2314" width="4.5546875" style="403" customWidth="1"/>
    <col min="2315" max="2315" width="4.109375" style="403" customWidth="1"/>
    <col min="2316" max="2316" width="4.44140625" style="403" customWidth="1"/>
    <col min="2317" max="2317" width="4.6640625" style="403" customWidth="1"/>
    <col min="2318" max="2318" width="4.109375" style="403" customWidth="1"/>
    <col min="2319" max="2319" width="4.33203125" style="403" customWidth="1"/>
    <col min="2320" max="2320" width="4.6640625" style="403" customWidth="1"/>
    <col min="2321" max="2321" width="4.33203125" style="403" customWidth="1"/>
    <col min="2322" max="2322" width="4.109375" style="403" customWidth="1"/>
    <col min="2323" max="2324" width="4.33203125" style="403" customWidth="1"/>
    <col min="2325" max="2325" width="4.44140625" style="403" customWidth="1"/>
    <col min="2326" max="2326" width="4.109375" style="403" customWidth="1"/>
    <col min="2327" max="2327" width="4.6640625" style="403" customWidth="1"/>
    <col min="2328" max="2328" width="4.33203125" style="403" customWidth="1"/>
    <col min="2329" max="2329" width="4.44140625" style="403" customWidth="1"/>
    <col min="2330" max="2330" width="4.6640625" style="403" customWidth="1"/>
    <col min="2331" max="2332" width="4.109375" style="403" customWidth="1"/>
    <col min="2333" max="2333" width="4.6640625" style="403" customWidth="1"/>
    <col min="2334" max="2334" width="4.109375" style="403" customWidth="1"/>
    <col min="2335" max="2335" width="4.33203125" style="403" customWidth="1"/>
    <col min="2336" max="2336" width="5" style="403" customWidth="1"/>
    <col min="2337" max="2339" width="4.6640625" style="403" customWidth="1"/>
    <col min="2340" max="2341" width="5" style="403" customWidth="1"/>
    <col min="2342" max="2342" width="5.44140625" style="403" customWidth="1"/>
    <col min="2343" max="2560" width="8.88671875" style="403"/>
    <col min="2561" max="2561" width="3.44140625" style="403" customWidth="1"/>
    <col min="2562" max="2562" width="37.88671875" style="403" customWidth="1"/>
    <col min="2563" max="2563" width="3.6640625" style="403" customWidth="1"/>
    <col min="2564" max="2564" width="3.44140625" style="403" customWidth="1"/>
    <col min="2565" max="2565" width="4.44140625" style="403" customWidth="1"/>
    <col min="2566" max="2566" width="3.6640625" style="403" customWidth="1"/>
    <col min="2567" max="2567" width="3.44140625" style="403" customWidth="1"/>
    <col min="2568" max="2569" width="4.44140625" style="403" customWidth="1"/>
    <col min="2570" max="2570" width="4.5546875" style="403" customWidth="1"/>
    <col min="2571" max="2571" width="4.109375" style="403" customWidth="1"/>
    <col min="2572" max="2572" width="4.44140625" style="403" customWidth="1"/>
    <col min="2573" max="2573" width="4.6640625" style="403" customWidth="1"/>
    <col min="2574" max="2574" width="4.109375" style="403" customWidth="1"/>
    <col min="2575" max="2575" width="4.33203125" style="403" customWidth="1"/>
    <col min="2576" max="2576" width="4.6640625" style="403" customWidth="1"/>
    <col min="2577" max="2577" width="4.33203125" style="403" customWidth="1"/>
    <col min="2578" max="2578" width="4.109375" style="403" customWidth="1"/>
    <col min="2579" max="2580" width="4.33203125" style="403" customWidth="1"/>
    <col min="2581" max="2581" width="4.44140625" style="403" customWidth="1"/>
    <col min="2582" max="2582" width="4.109375" style="403" customWidth="1"/>
    <col min="2583" max="2583" width="4.6640625" style="403" customWidth="1"/>
    <col min="2584" max="2584" width="4.33203125" style="403" customWidth="1"/>
    <col min="2585" max="2585" width="4.44140625" style="403" customWidth="1"/>
    <col min="2586" max="2586" width="4.6640625" style="403" customWidth="1"/>
    <col min="2587" max="2588" width="4.109375" style="403" customWidth="1"/>
    <col min="2589" max="2589" width="4.6640625" style="403" customWidth="1"/>
    <col min="2590" max="2590" width="4.109375" style="403" customWidth="1"/>
    <col min="2591" max="2591" width="4.33203125" style="403" customWidth="1"/>
    <col min="2592" max="2592" width="5" style="403" customWidth="1"/>
    <col min="2593" max="2595" width="4.6640625" style="403" customWidth="1"/>
    <col min="2596" max="2597" width="5" style="403" customWidth="1"/>
    <col min="2598" max="2598" width="5.44140625" style="403" customWidth="1"/>
    <col min="2599" max="2816" width="8.88671875" style="403"/>
    <col min="2817" max="2817" width="3.44140625" style="403" customWidth="1"/>
    <col min="2818" max="2818" width="37.88671875" style="403" customWidth="1"/>
    <col min="2819" max="2819" width="3.6640625" style="403" customWidth="1"/>
    <col min="2820" max="2820" width="3.44140625" style="403" customWidth="1"/>
    <col min="2821" max="2821" width="4.44140625" style="403" customWidth="1"/>
    <col min="2822" max="2822" width="3.6640625" style="403" customWidth="1"/>
    <col min="2823" max="2823" width="3.44140625" style="403" customWidth="1"/>
    <col min="2824" max="2825" width="4.44140625" style="403" customWidth="1"/>
    <col min="2826" max="2826" width="4.5546875" style="403" customWidth="1"/>
    <col min="2827" max="2827" width="4.109375" style="403" customWidth="1"/>
    <col min="2828" max="2828" width="4.44140625" style="403" customWidth="1"/>
    <col min="2829" max="2829" width="4.6640625" style="403" customWidth="1"/>
    <col min="2830" max="2830" width="4.109375" style="403" customWidth="1"/>
    <col min="2831" max="2831" width="4.33203125" style="403" customWidth="1"/>
    <col min="2832" max="2832" width="4.6640625" style="403" customWidth="1"/>
    <col min="2833" max="2833" width="4.33203125" style="403" customWidth="1"/>
    <col min="2834" max="2834" width="4.109375" style="403" customWidth="1"/>
    <col min="2835" max="2836" width="4.33203125" style="403" customWidth="1"/>
    <col min="2837" max="2837" width="4.44140625" style="403" customWidth="1"/>
    <col min="2838" max="2838" width="4.109375" style="403" customWidth="1"/>
    <col min="2839" max="2839" width="4.6640625" style="403" customWidth="1"/>
    <col min="2840" max="2840" width="4.33203125" style="403" customWidth="1"/>
    <col min="2841" max="2841" width="4.44140625" style="403" customWidth="1"/>
    <col min="2842" max="2842" width="4.6640625" style="403" customWidth="1"/>
    <col min="2843" max="2844" width="4.109375" style="403" customWidth="1"/>
    <col min="2845" max="2845" width="4.6640625" style="403" customWidth="1"/>
    <col min="2846" max="2846" width="4.109375" style="403" customWidth="1"/>
    <col min="2847" max="2847" width="4.33203125" style="403" customWidth="1"/>
    <col min="2848" max="2848" width="5" style="403" customWidth="1"/>
    <col min="2849" max="2851" width="4.6640625" style="403" customWidth="1"/>
    <col min="2852" max="2853" width="5" style="403" customWidth="1"/>
    <col min="2854" max="2854" width="5.44140625" style="403" customWidth="1"/>
    <col min="2855" max="3072" width="8.88671875" style="403"/>
    <col min="3073" max="3073" width="3.44140625" style="403" customWidth="1"/>
    <col min="3074" max="3074" width="37.88671875" style="403" customWidth="1"/>
    <col min="3075" max="3075" width="3.6640625" style="403" customWidth="1"/>
    <col min="3076" max="3076" width="3.44140625" style="403" customWidth="1"/>
    <col min="3077" max="3077" width="4.44140625" style="403" customWidth="1"/>
    <col min="3078" max="3078" width="3.6640625" style="403" customWidth="1"/>
    <col min="3079" max="3079" width="3.44140625" style="403" customWidth="1"/>
    <col min="3080" max="3081" width="4.44140625" style="403" customWidth="1"/>
    <col min="3082" max="3082" width="4.5546875" style="403" customWidth="1"/>
    <col min="3083" max="3083" width="4.109375" style="403" customWidth="1"/>
    <col min="3084" max="3084" width="4.44140625" style="403" customWidth="1"/>
    <col min="3085" max="3085" width="4.6640625" style="403" customWidth="1"/>
    <col min="3086" max="3086" width="4.109375" style="403" customWidth="1"/>
    <col min="3087" max="3087" width="4.33203125" style="403" customWidth="1"/>
    <col min="3088" max="3088" width="4.6640625" style="403" customWidth="1"/>
    <col min="3089" max="3089" width="4.33203125" style="403" customWidth="1"/>
    <col min="3090" max="3090" width="4.109375" style="403" customWidth="1"/>
    <col min="3091" max="3092" width="4.33203125" style="403" customWidth="1"/>
    <col min="3093" max="3093" width="4.44140625" style="403" customWidth="1"/>
    <col min="3094" max="3094" width="4.109375" style="403" customWidth="1"/>
    <col min="3095" max="3095" width="4.6640625" style="403" customWidth="1"/>
    <col min="3096" max="3096" width="4.33203125" style="403" customWidth="1"/>
    <col min="3097" max="3097" width="4.44140625" style="403" customWidth="1"/>
    <col min="3098" max="3098" width="4.6640625" style="403" customWidth="1"/>
    <col min="3099" max="3100" width="4.109375" style="403" customWidth="1"/>
    <col min="3101" max="3101" width="4.6640625" style="403" customWidth="1"/>
    <col min="3102" max="3102" width="4.109375" style="403" customWidth="1"/>
    <col min="3103" max="3103" width="4.33203125" style="403" customWidth="1"/>
    <col min="3104" max="3104" width="5" style="403" customWidth="1"/>
    <col min="3105" max="3107" width="4.6640625" style="403" customWidth="1"/>
    <col min="3108" max="3109" width="5" style="403" customWidth="1"/>
    <col min="3110" max="3110" width="5.44140625" style="403" customWidth="1"/>
    <col min="3111" max="3328" width="8.88671875" style="403"/>
    <col min="3329" max="3329" width="3.44140625" style="403" customWidth="1"/>
    <col min="3330" max="3330" width="37.88671875" style="403" customWidth="1"/>
    <col min="3331" max="3331" width="3.6640625" style="403" customWidth="1"/>
    <col min="3332" max="3332" width="3.44140625" style="403" customWidth="1"/>
    <col min="3333" max="3333" width="4.44140625" style="403" customWidth="1"/>
    <col min="3334" max="3334" width="3.6640625" style="403" customWidth="1"/>
    <col min="3335" max="3335" width="3.44140625" style="403" customWidth="1"/>
    <col min="3336" max="3337" width="4.44140625" style="403" customWidth="1"/>
    <col min="3338" max="3338" width="4.5546875" style="403" customWidth="1"/>
    <col min="3339" max="3339" width="4.109375" style="403" customWidth="1"/>
    <col min="3340" max="3340" width="4.44140625" style="403" customWidth="1"/>
    <col min="3341" max="3341" width="4.6640625" style="403" customWidth="1"/>
    <col min="3342" max="3342" width="4.109375" style="403" customWidth="1"/>
    <col min="3343" max="3343" width="4.33203125" style="403" customWidth="1"/>
    <col min="3344" max="3344" width="4.6640625" style="403" customWidth="1"/>
    <col min="3345" max="3345" width="4.33203125" style="403" customWidth="1"/>
    <col min="3346" max="3346" width="4.109375" style="403" customWidth="1"/>
    <col min="3347" max="3348" width="4.33203125" style="403" customWidth="1"/>
    <col min="3349" max="3349" width="4.44140625" style="403" customWidth="1"/>
    <col min="3350" max="3350" width="4.109375" style="403" customWidth="1"/>
    <col min="3351" max="3351" width="4.6640625" style="403" customWidth="1"/>
    <col min="3352" max="3352" width="4.33203125" style="403" customWidth="1"/>
    <col min="3353" max="3353" width="4.44140625" style="403" customWidth="1"/>
    <col min="3354" max="3354" width="4.6640625" style="403" customWidth="1"/>
    <col min="3355" max="3356" width="4.109375" style="403" customWidth="1"/>
    <col min="3357" max="3357" width="4.6640625" style="403" customWidth="1"/>
    <col min="3358" max="3358" width="4.109375" style="403" customWidth="1"/>
    <col min="3359" max="3359" width="4.33203125" style="403" customWidth="1"/>
    <col min="3360" max="3360" width="5" style="403" customWidth="1"/>
    <col min="3361" max="3363" width="4.6640625" style="403" customWidth="1"/>
    <col min="3364" max="3365" width="5" style="403" customWidth="1"/>
    <col min="3366" max="3366" width="5.44140625" style="403" customWidth="1"/>
    <col min="3367" max="3584" width="8.88671875" style="403"/>
    <col min="3585" max="3585" width="3.44140625" style="403" customWidth="1"/>
    <col min="3586" max="3586" width="37.88671875" style="403" customWidth="1"/>
    <col min="3587" max="3587" width="3.6640625" style="403" customWidth="1"/>
    <col min="3588" max="3588" width="3.44140625" style="403" customWidth="1"/>
    <col min="3589" max="3589" width="4.44140625" style="403" customWidth="1"/>
    <col min="3590" max="3590" width="3.6640625" style="403" customWidth="1"/>
    <col min="3591" max="3591" width="3.44140625" style="403" customWidth="1"/>
    <col min="3592" max="3593" width="4.44140625" style="403" customWidth="1"/>
    <col min="3594" max="3594" width="4.5546875" style="403" customWidth="1"/>
    <col min="3595" max="3595" width="4.109375" style="403" customWidth="1"/>
    <col min="3596" max="3596" width="4.44140625" style="403" customWidth="1"/>
    <col min="3597" max="3597" width="4.6640625" style="403" customWidth="1"/>
    <col min="3598" max="3598" width="4.109375" style="403" customWidth="1"/>
    <col min="3599" max="3599" width="4.33203125" style="403" customWidth="1"/>
    <col min="3600" max="3600" width="4.6640625" style="403" customWidth="1"/>
    <col min="3601" max="3601" width="4.33203125" style="403" customWidth="1"/>
    <col min="3602" max="3602" width="4.109375" style="403" customWidth="1"/>
    <col min="3603" max="3604" width="4.33203125" style="403" customWidth="1"/>
    <col min="3605" max="3605" width="4.44140625" style="403" customWidth="1"/>
    <col min="3606" max="3606" width="4.109375" style="403" customWidth="1"/>
    <col min="3607" max="3607" width="4.6640625" style="403" customWidth="1"/>
    <col min="3608" max="3608" width="4.33203125" style="403" customWidth="1"/>
    <col min="3609" max="3609" width="4.44140625" style="403" customWidth="1"/>
    <col min="3610" max="3610" width="4.6640625" style="403" customWidth="1"/>
    <col min="3611" max="3612" width="4.109375" style="403" customWidth="1"/>
    <col min="3613" max="3613" width="4.6640625" style="403" customWidth="1"/>
    <col min="3614" max="3614" width="4.109375" style="403" customWidth="1"/>
    <col min="3615" max="3615" width="4.33203125" style="403" customWidth="1"/>
    <col min="3616" max="3616" width="5" style="403" customWidth="1"/>
    <col min="3617" max="3619" width="4.6640625" style="403" customWidth="1"/>
    <col min="3620" max="3621" width="5" style="403" customWidth="1"/>
    <col min="3622" max="3622" width="5.44140625" style="403" customWidth="1"/>
    <col min="3623" max="3840" width="8.88671875" style="403"/>
    <col min="3841" max="3841" width="3.44140625" style="403" customWidth="1"/>
    <col min="3842" max="3842" width="37.88671875" style="403" customWidth="1"/>
    <col min="3843" max="3843" width="3.6640625" style="403" customWidth="1"/>
    <col min="3844" max="3844" width="3.44140625" style="403" customWidth="1"/>
    <col min="3845" max="3845" width="4.44140625" style="403" customWidth="1"/>
    <col min="3846" max="3846" width="3.6640625" style="403" customWidth="1"/>
    <col min="3847" max="3847" width="3.44140625" style="403" customWidth="1"/>
    <col min="3848" max="3849" width="4.44140625" style="403" customWidth="1"/>
    <col min="3850" max="3850" width="4.5546875" style="403" customWidth="1"/>
    <col min="3851" max="3851" width="4.109375" style="403" customWidth="1"/>
    <col min="3852" max="3852" width="4.44140625" style="403" customWidth="1"/>
    <col min="3853" max="3853" width="4.6640625" style="403" customWidth="1"/>
    <col min="3854" max="3854" width="4.109375" style="403" customWidth="1"/>
    <col min="3855" max="3855" width="4.33203125" style="403" customWidth="1"/>
    <col min="3856" max="3856" width="4.6640625" style="403" customWidth="1"/>
    <col min="3857" max="3857" width="4.33203125" style="403" customWidth="1"/>
    <col min="3858" max="3858" width="4.109375" style="403" customWidth="1"/>
    <col min="3859" max="3860" width="4.33203125" style="403" customWidth="1"/>
    <col min="3861" max="3861" width="4.44140625" style="403" customWidth="1"/>
    <col min="3862" max="3862" width="4.109375" style="403" customWidth="1"/>
    <col min="3863" max="3863" width="4.6640625" style="403" customWidth="1"/>
    <col min="3864" max="3864" width="4.33203125" style="403" customWidth="1"/>
    <col min="3865" max="3865" width="4.44140625" style="403" customWidth="1"/>
    <col min="3866" max="3866" width="4.6640625" style="403" customWidth="1"/>
    <col min="3867" max="3868" width="4.109375" style="403" customWidth="1"/>
    <col min="3869" max="3869" width="4.6640625" style="403" customWidth="1"/>
    <col min="3870" max="3870" width="4.109375" style="403" customWidth="1"/>
    <col min="3871" max="3871" width="4.33203125" style="403" customWidth="1"/>
    <col min="3872" max="3872" width="5" style="403" customWidth="1"/>
    <col min="3873" max="3875" width="4.6640625" style="403" customWidth="1"/>
    <col min="3876" max="3877" width="5" style="403" customWidth="1"/>
    <col min="3878" max="3878" width="5.44140625" style="403" customWidth="1"/>
    <col min="3879" max="4096" width="8.88671875" style="403"/>
    <col min="4097" max="4097" width="3.44140625" style="403" customWidth="1"/>
    <col min="4098" max="4098" width="37.88671875" style="403" customWidth="1"/>
    <col min="4099" max="4099" width="3.6640625" style="403" customWidth="1"/>
    <col min="4100" max="4100" width="3.44140625" style="403" customWidth="1"/>
    <col min="4101" max="4101" width="4.44140625" style="403" customWidth="1"/>
    <col min="4102" max="4102" width="3.6640625" style="403" customWidth="1"/>
    <col min="4103" max="4103" width="3.44140625" style="403" customWidth="1"/>
    <col min="4104" max="4105" width="4.44140625" style="403" customWidth="1"/>
    <col min="4106" max="4106" width="4.5546875" style="403" customWidth="1"/>
    <col min="4107" max="4107" width="4.109375" style="403" customWidth="1"/>
    <col min="4108" max="4108" width="4.44140625" style="403" customWidth="1"/>
    <col min="4109" max="4109" width="4.6640625" style="403" customWidth="1"/>
    <col min="4110" max="4110" width="4.109375" style="403" customWidth="1"/>
    <col min="4111" max="4111" width="4.33203125" style="403" customWidth="1"/>
    <col min="4112" max="4112" width="4.6640625" style="403" customWidth="1"/>
    <col min="4113" max="4113" width="4.33203125" style="403" customWidth="1"/>
    <col min="4114" max="4114" width="4.109375" style="403" customWidth="1"/>
    <col min="4115" max="4116" width="4.33203125" style="403" customWidth="1"/>
    <col min="4117" max="4117" width="4.44140625" style="403" customWidth="1"/>
    <col min="4118" max="4118" width="4.109375" style="403" customWidth="1"/>
    <col min="4119" max="4119" width="4.6640625" style="403" customWidth="1"/>
    <col min="4120" max="4120" width="4.33203125" style="403" customWidth="1"/>
    <col min="4121" max="4121" width="4.44140625" style="403" customWidth="1"/>
    <col min="4122" max="4122" width="4.6640625" style="403" customWidth="1"/>
    <col min="4123" max="4124" width="4.109375" style="403" customWidth="1"/>
    <col min="4125" max="4125" width="4.6640625" style="403" customWidth="1"/>
    <col min="4126" max="4126" width="4.109375" style="403" customWidth="1"/>
    <col min="4127" max="4127" width="4.33203125" style="403" customWidth="1"/>
    <col min="4128" max="4128" width="5" style="403" customWidth="1"/>
    <col min="4129" max="4131" width="4.6640625" style="403" customWidth="1"/>
    <col min="4132" max="4133" width="5" style="403" customWidth="1"/>
    <col min="4134" max="4134" width="5.44140625" style="403" customWidth="1"/>
    <col min="4135" max="4352" width="8.88671875" style="403"/>
    <col min="4353" max="4353" width="3.44140625" style="403" customWidth="1"/>
    <col min="4354" max="4354" width="37.88671875" style="403" customWidth="1"/>
    <col min="4355" max="4355" width="3.6640625" style="403" customWidth="1"/>
    <col min="4356" max="4356" width="3.44140625" style="403" customWidth="1"/>
    <col min="4357" max="4357" width="4.44140625" style="403" customWidth="1"/>
    <col min="4358" max="4358" width="3.6640625" style="403" customWidth="1"/>
    <col min="4359" max="4359" width="3.44140625" style="403" customWidth="1"/>
    <col min="4360" max="4361" width="4.44140625" style="403" customWidth="1"/>
    <col min="4362" max="4362" width="4.5546875" style="403" customWidth="1"/>
    <col min="4363" max="4363" width="4.109375" style="403" customWidth="1"/>
    <col min="4364" max="4364" width="4.44140625" style="403" customWidth="1"/>
    <col min="4365" max="4365" width="4.6640625" style="403" customWidth="1"/>
    <col min="4366" max="4366" width="4.109375" style="403" customWidth="1"/>
    <col min="4367" max="4367" width="4.33203125" style="403" customWidth="1"/>
    <col min="4368" max="4368" width="4.6640625" style="403" customWidth="1"/>
    <col min="4369" max="4369" width="4.33203125" style="403" customWidth="1"/>
    <col min="4370" max="4370" width="4.109375" style="403" customWidth="1"/>
    <col min="4371" max="4372" width="4.33203125" style="403" customWidth="1"/>
    <col min="4373" max="4373" width="4.44140625" style="403" customWidth="1"/>
    <col min="4374" max="4374" width="4.109375" style="403" customWidth="1"/>
    <col min="4375" max="4375" width="4.6640625" style="403" customWidth="1"/>
    <col min="4376" max="4376" width="4.33203125" style="403" customWidth="1"/>
    <col min="4377" max="4377" width="4.44140625" style="403" customWidth="1"/>
    <col min="4378" max="4378" width="4.6640625" style="403" customWidth="1"/>
    <col min="4379" max="4380" width="4.109375" style="403" customWidth="1"/>
    <col min="4381" max="4381" width="4.6640625" style="403" customWidth="1"/>
    <col min="4382" max="4382" width="4.109375" style="403" customWidth="1"/>
    <col min="4383" max="4383" width="4.33203125" style="403" customWidth="1"/>
    <col min="4384" max="4384" width="5" style="403" customWidth="1"/>
    <col min="4385" max="4387" width="4.6640625" style="403" customWidth="1"/>
    <col min="4388" max="4389" width="5" style="403" customWidth="1"/>
    <col min="4390" max="4390" width="5.44140625" style="403" customWidth="1"/>
    <col min="4391" max="4608" width="8.88671875" style="403"/>
    <col min="4609" max="4609" width="3.44140625" style="403" customWidth="1"/>
    <col min="4610" max="4610" width="37.88671875" style="403" customWidth="1"/>
    <col min="4611" max="4611" width="3.6640625" style="403" customWidth="1"/>
    <col min="4612" max="4612" width="3.44140625" style="403" customWidth="1"/>
    <col min="4613" max="4613" width="4.44140625" style="403" customWidth="1"/>
    <col min="4614" max="4614" width="3.6640625" style="403" customWidth="1"/>
    <col min="4615" max="4615" width="3.44140625" style="403" customWidth="1"/>
    <col min="4616" max="4617" width="4.44140625" style="403" customWidth="1"/>
    <col min="4618" max="4618" width="4.5546875" style="403" customWidth="1"/>
    <col min="4619" max="4619" width="4.109375" style="403" customWidth="1"/>
    <col min="4620" max="4620" width="4.44140625" style="403" customWidth="1"/>
    <col min="4621" max="4621" width="4.6640625" style="403" customWidth="1"/>
    <col min="4622" max="4622" width="4.109375" style="403" customWidth="1"/>
    <col min="4623" max="4623" width="4.33203125" style="403" customWidth="1"/>
    <col min="4624" max="4624" width="4.6640625" style="403" customWidth="1"/>
    <col min="4625" max="4625" width="4.33203125" style="403" customWidth="1"/>
    <col min="4626" max="4626" width="4.109375" style="403" customWidth="1"/>
    <col min="4627" max="4628" width="4.33203125" style="403" customWidth="1"/>
    <col min="4629" max="4629" width="4.44140625" style="403" customWidth="1"/>
    <col min="4630" max="4630" width="4.109375" style="403" customWidth="1"/>
    <col min="4631" max="4631" width="4.6640625" style="403" customWidth="1"/>
    <col min="4632" max="4632" width="4.33203125" style="403" customWidth="1"/>
    <col min="4633" max="4633" width="4.44140625" style="403" customWidth="1"/>
    <col min="4634" max="4634" width="4.6640625" style="403" customWidth="1"/>
    <col min="4635" max="4636" width="4.109375" style="403" customWidth="1"/>
    <col min="4637" max="4637" width="4.6640625" style="403" customWidth="1"/>
    <col min="4638" max="4638" width="4.109375" style="403" customWidth="1"/>
    <col min="4639" max="4639" width="4.33203125" style="403" customWidth="1"/>
    <col min="4640" max="4640" width="5" style="403" customWidth="1"/>
    <col min="4641" max="4643" width="4.6640625" style="403" customWidth="1"/>
    <col min="4644" max="4645" width="5" style="403" customWidth="1"/>
    <col min="4646" max="4646" width="5.44140625" style="403" customWidth="1"/>
    <col min="4647" max="4864" width="8.88671875" style="403"/>
    <col min="4865" max="4865" width="3.44140625" style="403" customWidth="1"/>
    <col min="4866" max="4866" width="37.88671875" style="403" customWidth="1"/>
    <col min="4867" max="4867" width="3.6640625" style="403" customWidth="1"/>
    <col min="4868" max="4868" width="3.44140625" style="403" customWidth="1"/>
    <col min="4869" max="4869" width="4.44140625" style="403" customWidth="1"/>
    <col min="4870" max="4870" width="3.6640625" style="403" customWidth="1"/>
    <col min="4871" max="4871" width="3.44140625" style="403" customWidth="1"/>
    <col min="4872" max="4873" width="4.44140625" style="403" customWidth="1"/>
    <col min="4874" max="4874" width="4.5546875" style="403" customWidth="1"/>
    <col min="4875" max="4875" width="4.109375" style="403" customWidth="1"/>
    <col min="4876" max="4876" width="4.44140625" style="403" customWidth="1"/>
    <col min="4877" max="4877" width="4.6640625" style="403" customWidth="1"/>
    <col min="4878" max="4878" width="4.109375" style="403" customWidth="1"/>
    <col min="4879" max="4879" width="4.33203125" style="403" customWidth="1"/>
    <col min="4880" max="4880" width="4.6640625" style="403" customWidth="1"/>
    <col min="4881" max="4881" width="4.33203125" style="403" customWidth="1"/>
    <col min="4882" max="4882" width="4.109375" style="403" customWidth="1"/>
    <col min="4883" max="4884" width="4.33203125" style="403" customWidth="1"/>
    <col min="4885" max="4885" width="4.44140625" style="403" customWidth="1"/>
    <col min="4886" max="4886" width="4.109375" style="403" customWidth="1"/>
    <col min="4887" max="4887" width="4.6640625" style="403" customWidth="1"/>
    <col min="4888" max="4888" width="4.33203125" style="403" customWidth="1"/>
    <col min="4889" max="4889" width="4.44140625" style="403" customWidth="1"/>
    <col min="4890" max="4890" width="4.6640625" style="403" customWidth="1"/>
    <col min="4891" max="4892" width="4.109375" style="403" customWidth="1"/>
    <col min="4893" max="4893" width="4.6640625" style="403" customWidth="1"/>
    <col min="4894" max="4894" width="4.109375" style="403" customWidth="1"/>
    <col min="4895" max="4895" width="4.33203125" style="403" customWidth="1"/>
    <col min="4896" max="4896" width="5" style="403" customWidth="1"/>
    <col min="4897" max="4899" width="4.6640625" style="403" customWidth="1"/>
    <col min="4900" max="4901" width="5" style="403" customWidth="1"/>
    <col min="4902" max="4902" width="5.44140625" style="403" customWidth="1"/>
    <col min="4903" max="5120" width="8.88671875" style="403"/>
    <col min="5121" max="5121" width="3.44140625" style="403" customWidth="1"/>
    <col min="5122" max="5122" width="37.88671875" style="403" customWidth="1"/>
    <col min="5123" max="5123" width="3.6640625" style="403" customWidth="1"/>
    <col min="5124" max="5124" width="3.44140625" style="403" customWidth="1"/>
    <col min="5125" max="5125" width="4.44140625" style="403" customWidth="1"/>
    <col min="5126" max="5126" width="3.6640625" style="403" customWidth="1"/>
    <col min="5127" max="5127" width="3.44140625" style="403" customWidth="1"/>
    <col min="5128" max="5129" width="4.44140625" style="403" customWidth="1"/>
    <col min="5130" max="5130" width="4.5546875" style="403" customWidth="1"/>
    <col min="5131" max="5131" width="4.109375" style="403" customWidth="1"/>
    <col min="5132" max="5132" width="4.44140625" style="403" customWidth="1"/>
    <col min="5133" max="5133" width="4.6640625" style="403" customWidth="1"/>
    <col min="5134" max="5134" width="4.109375" style="403" customWidth="1"/>
    <col min="5135" max="5135" width="4.33203125" style="403" customWidth="1"/>
    <col min="5136" max="5136" width="4.6640625" style="403" customWidth="1"/>
    <col min="5137" max="5137" width="4.33203125" style="403" customWidth="1"/>
    <col min="5138" max="5138" width="4.109375" style="403" customWidth="1"/>
    <col min="5139" max="5140" width="4.33203125" style="403" customWidth="1"/>
    <col min="5141" max="5141" width="4.44140625" style="403" customWidth="1"/>
    <col min="5142" max="5142" width="4.109375" style="403" customWidth="1"/>
    <col min="5143" max="5143" width="4.6640625" style="403" customWidth="1"/>
    <col min="5144" max="5144" width="4.33203125" style="403" customWidth="1"/>
    <col min="5145" max="5145" width="4.44140625" style="403" customWidth="1"/>
    <col min="5146" max="5146" width="4.6640625" style="403" customWidth="1"/>
    <col min="5147" max="5148" width="4.109375" style="403" customWidth="1"/>
    <col min="5149" max="5149" width="4.6640625" style="403" customWidth="1"/>
    <col min="5150" max="5150" width="4.109375" style="403" customWidth="1"/>
    <col min="5151" max="5151" width="4.33203125" style="403" customWidth="1"/>
    <col min="5152" max="5152" width="5" style="403" customWidth="1"/>
    <col min="5153" max="5155" width="4.6640625" style="403" customWidth="1"/>
    <col min="5156" max="5157" width="5" style="403" customWidth="1"/>
    <col min="5158" max="5158" width="5.44140625" style="403" customWidth="1"/>
    <col min="5159" max="5376" width="8.88671875" style="403"/>
    <col min="5377" max="5377" width="3.44140625" style="403" customWidth="1"/>
    <col min="5378" max="5378" width="37.88671875" style="403" customWidth="1"/>
    <col min="5379" max="5379" width="3.6640625" style="403" customWidth="1"/>
    <col min="5380" max="5380" width="3.44140625" style="403" customWidth="1"/>
    <col min="5381" max="5381" width="4.44140625" style="403" customWidth="1"/>
    <col min="5382" max="5382" width="3.6640625" style="403" customWidth="1"/>
    <col min="5383" max="5383" width="3.44140625" style="403" customWidth="1"/>
    <col min="5384" max="5385" width="4.44140625" style="403" customWidth="1"/>
    <col min="5386" max="5386" width="4.5546875" style="403" customWidth="1"/>
    <col min="5387" max="5387" width="4.109375" style="403" customWidth="1"/>
    <col min="5388" max="5388" width="4.44140625" style="403" customWidth="1"/>
    <col min="5389" max="5389" width="4.6640625" style="403" customWidth="1"/>
    <col min="5390" max="5390" width="4.109375" style="403" customWidth="1"/>
    <col min="5391" max="5391" width="4.33203125" style="403" customWidth="1"/>
    <col min="5392" max="5392" width="4.6640625" style="403" customWidth="1"/>
    <col min="5393" max="5393" width="4.33203125" style="403" customWidth="1"/>
    <col min="5394" max="5394" width="4.109375" style="403" customWidth="1"/>
    <col min="5395" max="5396" width="4.33203125" style="403" customWidth="1"/>
    <col min="5397" max="5397" width="4.44140625" style="403" customWidth="1"/>
    <col min="5398" max="5398" width="4.109375" style="403" customWidth="1"/>
    <col min="5399" max="5399" width="4.6640625" style="403" customWidth="1"/>
    <col min="5400" max="5400" width="4.33203125" style="403" customWidth="1"/>
    <col min="5401" max="5401" width="4.44140625" style="403" customWidth="1"/>
    <col min="5402" max="5402" width="4.6640625" style="403" customWidth="1"/>
    <col min="5403" max="5404" width="4.109375" style="403" customWidth="1"/>
    <col min="5405" max="5405" width="4.6640625" style="403" customWidth="1"/>
    <col min="5406" max="5406" width="4.109375" style="403" customWidth="1"/>
    <col min="5407" max="5407" width="4.33203125" style="403" customWidth="1"/>
    <col min="5408" max="5408" width="5" style="403" customWidth="1"/>
    <col min="5409" max="5411" width="4.6640625" style="403" customWidth="1"/>
    <col min="5412" max="5413" width="5" style="403" customWidth="1"/>
    <col min="5414" max="5414" width="5.44140625" style="403" customWidth="1"/>
    <col min="5415" max="5632" width="8.88671875" style="403"/>
    <col min="5633" max="5633" width="3.44140625" style="403" customWidth="1"/>
    <col min="5634" max="5634" width="37.88671875" style="403" customWidth="1"/>
    <col min="5635" max="5635" width="3.6640625" style="403" customWidth="1"/>
    <col min="5636" max="5636" width="3.44140625" style="403" customWidth="1"/>
    <col min="5637" max="5637" width="4.44140625" style="403" customWidth="1"/>
    <col min="5638" max="5638" width="3.6640625" style="403" customWidth="1"/>
    <col min="5639" max="5639" width="3.44140625" style="403" customWidth="1"/>
    <col min="5640" max="5641" width="4.44140625" style="403" customWidth="1"/>
    <col min="5642" max="5642" width="4.5546875" style="403" customWidth="1"/>
    <col min="5643" max="5643" width="4.109375" style="403" customWidth="1"/>
    <col min="5644" max="5644" width="4.44140625" style="403" customWidth="1"/>
    <col min="5645" max="5645" width="4.6640625" style="403" customWidth="1"/>
    <col min="5646" max="5646" width="4.109375" style="403" customWidth="1"/>
    <col min="5647" max="5647" width="4.33203125" style="403" customWidth="1"/>
    <col min="5648" max="5648" width="4.6640625" style="403" customWidth="1"/>
    <col min="5649" max="5649" width="4.33203125" style="403" customWidth="1"/>
    <col min="5650" max="5650" width="4.109375" style="403" customWidth="1"/>
    <col min="5651" max="5652" width="4.33203125" style="403" customWidth="1"/>
    <col min="5653" max="5653" width="4.44140625" style="403" customWidth="1"/>
    <col min="5654" max="5654" width="4.109375" style="403" customWidth="1"/>
    <col min="5655" max="5655" width="4.6640625" style="403" customWidth="1"/>
    <col min="5656" max="5656" width="4.33203125" style="403" customWidth="1"/>
    <col min="5657" max="5657" width="4.44140625" style="403" customWidth="1"/>
    <col min="5658" max="5658" width="4.6640625" style="403" customWidth="1"/>
    <col min="5659" max="5660" width="4.109375" style="403" customWidth="1"/>
    <col min="5661" max="5661" width="4.6640625" style="403" customWidth="1"/>
    <col min="5662" max="5662" width="4.109375" style="403" customWidth="1"/>
    <col min="5663" max="5663" width="4.33203125" style="403" customWidth="1"/>
    <col min="5664" max="5664" width="5" style="403" customWidth="1"/>
    <col min="5665" max="5667" width="4.6640625" style="403" customWidth="1"/>
    <col min="5668" max="5669" width="5" style="403" customWidth="1"/>
    <col min="5670" max="5670" width="5.44140625" style="403" customWidth="1"/>
    <col min="5671" max="5888" width="8.88671875" style="403"/>
    <col min="5889" max="5889" width="3.44140625" style="403" customWidth="1"/>
    <col min="5890" max="5890" width="37.88671875" style="403" customWidth="1"/>
    <col min="5891" max="5891" width="3.6640625" style="403" customWidth="1"/>
    <col min="5892" max="5892" width="3.44140625" style="403" customWidth="1"/>
    <col min="5893" max="5893" width="4.44140625" style="403" customWidth="1"/>
    <col min="5894" max="5894" width="3.6640625" style="403" customWidth="1"/>
    <col min="5895" max="5895" width="3.44140625" style="403" customWidth="1"/>
    <col min="5896" max="5897" width="4.44140625" style="403" customWidth="1"/>
    <col min="5898" max="5898" width="4.5546875" style="403" customWidth="1"/>
    <col min="5899" max="5899" width="4.109375" style="403" customWidth="1"/>
    <col min="5900" max="5900" width="4.44140625" style="403" customWidth="1"/>
    <col min="5901" max="5901" width="4.6640625" style="403" customWidth="1"/>
    <col min="5902" max="5902" width="4.109375" style="403" customWidth="1"/>
    <col min="5903" max="5903" width="4.33203125" style="403" customWidth="1"/>
    <col min="5904" max="5904" width="4.6640625" style="403" customWidth="1"/>
    <col min="5905" max="5905" width="4.33203125" style="403" customWidth="1"/>
    <col min="5906" max="5906" width="4.109375" style="403" customWidth="1"/>
    <col min="5907" max="5908" width="4.33203125" style="403" customWidth="1"/>
    <col min="5909" max="5909" width="4.44140625" style="403" customWidth="1"/>
    <col min="5910" max="5910" width="4.109375" style="403" customWidth="1"/>
    <col min="5911" max="5911" width="4.6640625" style="403" customWidth="1"/>
    <col min="5912" max="5912" width="4.33203125" style="403" customWidth="1"/>
    <col min="5913" max="5913" width="4.44140625" style="403" customWidth="1"/>
    <col min="5914" max="5914" width="4.6640625" style="403" customWidth="1"/>
    <col min="5915" max="5916" width="4.109375" style="403" customWidth="1"/>
    <col min="5917" max="5917" width="4.6640625" style="403" customWidth="1"/>
    <col min="5918" max="5918" width="4.109375" style="403" customWidth="1"/>
    <col min="5919" max="5919" width="4.33203125" style="403" customWidth="1"/>
    <col min="5920" max="5920" width="5" style="403" customWidth="1"/>
    <col min="5921" max="5923" width="4.6640625" style="403" customWidth="1"/>
    <col min="5924" max="5925" width="5" style="403" customWidth="1"/>
    <col min="5926" max="5926" width="5.44140625" style="403" customWidth="1"/>
    <col min="5927" max="6144" width="8.88671875" style="403"/>
    <col min="6145" max="6145" width="3.44140625" style="403" customWidth="1"/>
    <col min="6146" max="6146" width="37.88671875" style="403" customWidth="1"/>
    <col min="6147" max="6147" width="3.6640625" style="403" customWidth="1"/>
    <col min="6148" max="6148" width="3.44140625" style="403" customWidth="1"/>
    <col min="6149" max="6149" width="4.44140625" style="403" customWidth="1"/>
    <col min="6150" max="6150" width="3.6640625" style="403" customWidth="1"/>
    <col min="6151" max="6151" width="3.44140625" style="403" customWidth="1"/>
    <col min="6152" max="6153" width="4.44140625" style="403" customWidth="1"/>
    <col min="6154" max="6154" width="4.5546875" style="403" customWidth="1"/>
    <col min="6155" max="6155" width="4.109375" style="403" customWidth="1"/>
    <col min="6156" max="6156" width="4.44140625" style="403" customWidth="1"/>
    <col min="6157" max="6157" width="4.6640625" style="403" customWidth="1"/>
    <col min="6158" max="6158" width="4.109375" style="403" customWidth="1"/>
    <col min="6159" max="6159" width="4.33203125" style="403" customWidth="1"/>
    <col min="6160" max="6160" width="4.6640625" style="403" customWidth="1"/>
    <col min="6161" max="6161" width="4.33203125" style="403" customWidth="1"/>
    <col min="6162" max="6162" width="4.109375" style="403" customWidth="1"/>
    <col min="6163" max="6164" width="4.33203125" style="403" customWidth="1"/>
    <col min="6165" max="6165" width="4.44140625" style="403" customWidth="1"/>
    <col min="6166" max="6166" width="4.109375" style="403" customWidth="1"/>
    <col min="6167" max="6167" width="4.6640625" style="403" customWidth="1"/>
    <col min="6168" max="6168" width="4.33203125" style="403" customWidth="1"/>
    <col min="6169" max="6169" width="4.44140625" style="403" customWidth="1"/>
    <col min="6170" max="6170" width="4.6640625" style="403" customWidth="1"/>
    <col min="6171" max="6172" width="4.109375" style="403" customWidth="1"/>
    <col min="6173" max="6173" width="4.6640625" style="403" customWidth="1"/>
    <col min="6174" max="6174" width="4.109375" style="403" customWidth="1"/>
    <col min="6175" max="6175" width="4.33203125" style="403" customWidth="1"/>
    <col min="6176" max="6176" width="5" style="403" customWidth="1"/>
    <col min="6177" max="6179" width="4.6640625" style="403" customWidth="1"/>
    <col min="6180" max="6181" width="5" style="403" customWidth="1"/>
    <col min="6182" max="6182" width="5.44140625" style="403" customWidth="1"/>
    <col min="6183" max="6400" width="8.88671875" style="403"/>
    <col min="6401" max="6401" width="3.44140625" style="403" customWidth="1"/>
    <col min="6402" max="6402" width="37.88671875" style="403" customWidth="1"/>
    <col min="6403" max="6403" width="3.6640625" style="403" customWidth="1"/>
    <col min="6404" max="6404" width="3.44140625" style="403" customWidth="1"/>
    <col min="6405" max="6405" width="4.44140625" style="403" customWidth="1"/>
    <col min="6406" max="6406" width="3.6640625" style="403" customWidth="1"/>
    <col min="6407" max="6407" width="3.44140625" style="403" customWidth="1"/>
    <col min="6408" max="6409" width="4.44140625" style="403" customWidth="1"/>
    <col min="6410" max="6410" width="4.5546875" style="403" customWidth="1"/>
    <col min="6411" max="6411" width="4.109375" style="403" customWidth="1"/>
    <col min="6412" max="6412" width="4.44140625" style="403" customWidth="1"/>
    <col min="6413" max="6413" width="4.6640625" style="403" customWidth="1"/>
    <col min="6414" max="6414" width="4.109375" style="403" customWidth="1"/>
    <col min="6415" max="6415" width="4.33203125" style="403" customWidth="1"/>
    <col min="6416" max="6416" width="4.6640625" style="403" customWidth="1"/>
    <col min="6417" max="6417" width="4.33203125" style="403" customWidth="1"/>
    <col min="6418" max="6418" width="4.109375" style="403" customWidth="1"/>
    <col min="6419" max="6420" width="4.33203125" style="403" customWidth="1"/>
    <col min="6421" max="6421" width="4.44140625" style="403" customWidth="1"/>
    <col min="6422" max="6422" width="4.109375" style="403" customWidth="1"/>
    <col min="6423" max="6423" width="4.6640625" style="403" customWidth="1"/>
    <col min="6424" max="6424" width="4.33203125" style="403" customWidth="1"/>
    <col min="6425" max="6425" width="4.44140625" style="403" customWidth="1"/>
    <col min="6426" max="6426" width="4.6640625" style="403" customWidth="1"/>
    <col min="6427" max="6428" width="4.109375" style="403" customWidth="1"/>
    <col min="6429" max="6429" width="4.6640625" style="403" customWidth="1"/>
    <col min="6430" max="6430" width="4.109375" style="403" customWidth="1"/>
    <col min="6431" max="6431" width="4.33203125" style="403" customWidth="1"/>
    <col min="6432" max="6432" width="5" style="403" customWidth="1"/>
    <col min="6433" max="6435" width="4.6640625" style="403" customWidth="1"/>
    <col min="6436" max="6437" width="5" style="403" customWidth="1"/>
    <col min="6438" max="6438" width="5.44140625" style="403" customWidth="1"/>
    <col min="6439" max="6656" width="8.88671875" style="403"/>
    <col min="6657" max="6657" width="3.44140625" style="403" customWidth="1"/>
    <col min="6658" max="6658" width="37.88671875" style="403" customWidth="1"/>
    <col min="6659" max="6659" width="3.6640625" style="403" customWidth="1"/>
    <col min="6660" max="6660" width="3.44140625" style="403" customWidth="1"/>
    <col min="6661" max="6661" width="4.44140625" style="403" customWidth="1"/>
    <col min="6662" max="6662" width="3.6640625" style="403" customWidth="1"/>
    <col min="6663" max="6663" width="3.44140625" style="403" customWidth="1"/>
    <col min="6664" max="6665" width="4.44140625" style="403" customWidth="1"/>
    <col min="6666" max="6666" width="4.5546875" style="403" customWidth="1"/>
    <col min="6667" max="6667" width="4.109375" style="403" customWidth="1"/>
    <col min="6668" max="6668" width="4.44140625" style="403" customWidth="1"/>
    <col min="6669" max="6669" width="4.6640625" style="403" customWidth="1"/>
    <col min="6670" max="6670" width="4.109375" style="403" customWidth="1"/>
    <col min="6671" max="6671" width="4.33203125" style="403" customWidth="1"/>
    <col min="6672" max="6672" width="4.6640625" style="403" customWidth="1"/>
    <col min="6673" max="6673" width="4.33203125" style="403" customWidth="1"/>
    <col min="6674" max="6674" width="4.109375" style="403" customWidth="1"/>
    <col min="6675" max="6676" width="4.33203125" style="403" customWidth="1"/>
    <col min="6677" max="6677" width="4.44140625" style="403" customWidth="1"/>
    <col min="6678" max="6678" width="4.109375" style="403" customWidth="1"/>
    <col min="6679" max="6679" width="4.6640625" style="403" customWidth="1"/>
    <col min="6680" max="6680" width="4.33203125" style="403" customWidth="1"/>
    <col min="6681" max="6681" width="4.44140625" style="403" customWidth="1"/>
    <col min="6682" max="6682" width="4.6640625" style="403" customWidth="1"/>
    <col min="6683" max="6684" width="4.109375" style="403" customWidth="1"/>
    <col min="6685" max="6685" width="4.6640625" style="403" customWidth="1"/>
    <col min="6686" max="6686" width="4.109375" style="403" customWidth="1"/>
    <col min="6687" max="6687" width="4.33203125" style="403" customWidth="1"/>
    <col min="6688" max="6688" width="5" style="403" customWidth="1"/>
    <col min="6689" max="6691" width="4.6640625" style="403" customWidth="1"/>
    <col min="6692" max="6693" width="5" style="403" customWidth="1"/>
    <col min="6694" max="6694" width="5.44140625" style="403" customWidth="1"/>
    <col min="6695" max="6912" width="8.88671875" style="403"/>
    <col min="6913" max="6913" width="3.44140625" style="403" customWidth="1"/>
    <col min="6914" max="6914" width="37.88671875" style="403" customWidth="1"/>
    <col min="6915" max="6915" width="3.6640625" style="403" customWidth="1"/>
    <col min="6916" max="6916" width="3.44140625" style="403" customWidth="1"/>
    <col min="6917" max="6917" width="4.44140625" style="403" customWidth="1"/>
    <col min="6918" max="6918" width="3.6640625" style="403" customWidth="1"/>
    <col min="6919" max="6919" width="3.44140625" style="403" customWidth="1"/>
    <col min="6920" max="6921" width="4.44140625" style="403" customWidth="1"/>
    <col min="6922" max="6922" width="4.5546875" style="403" customWidth="1"/>
    <col min="6923" max="6923" width="4.109375" style="403" customWidth="1"/>
    <col min="6924" max="6924" width="4.44140625" style="403" customWidth="1"/>
    <col min="6925" max="6925" width="4.6640625" style="403" customWidth="1"/>
    <col min="6926" max="6926" width="4.109375" style="403" customWidth="1"/>
    <col min="6927" max="6927" width="4.33203125" style="403" customWidth="1"/>
    <col min="6928" max="6928" width="4.6640625" style="403" customWidth="1"/>
    <col min="6929" max="6929" width="4.33203125" style="403" customWidth="1"/>
    <col min="6930" max="6930" width="4.109375" style="403" customWidth="1"/>
    <col min="6931" max="6932" width="4.33203125" style="403" customWidth="1"/>
    <col min="6933" max="6933" width="4.44140625" style="403" customWidth="1"/>
    <col min="6934" max="6934" width="4.109375" style="403" customWidth="1"/>
    <col min="6935" max="6935" width="4.6640625" style="403" customWidth="1"/>
    <col min="6936" max="6936" width="4.33203125" style="403" customWidth="1"/>
    <col min="6937" max="6937" width="4.44140625" style="403" customWidth="1"/>
    <col min="6938" max="6938" width="4.6640625" style="403" customWidth="1"/>
    <col min="6939" max="6940" width="4.109375" style="403" customWidth="1"/>
    <col min="6941" max="6941" width="4.6640625" style="403" customWidth="1"/>
    <col min="6942" max="6942" width="4.109375" style="403" customWidth="1"/>
    <col min="6943" max="6943" width="4.33203125" style="403" customWidth="1"/>
    <col min="6944" max="6944" width="5" style="403" customWidth="1"/>
    <col min="6945" max="6947" width="4.6640625" style="403" customWidth="1"/>
    <col min="6948" max="6949" width="5" style="403" customWidth="1"/>
    <col min="6950" max="6950" width="5.44140625" style="403" customWidth="1"/>
    <col min="6951" max="7168" width="8.88671875" style="403"/>
    <col min="7169" max="7169" width="3.44140625" style="403" customWidth="1"/>
    <col min="7170" max="7170" width="37.88671875" style="403" customWidth="1"/>
    <col min="7171" max="7171" width="3.6640625" style="403" customWidth="1"/>
    <col min="7172" max="7172" width="3.44140625" style="403" customWidth="1"/>
    <col min="7173" max="7173" width="4.44140625" style="403" customWidth="1"/>
    <col min="7174" max="7174" width="3.6640625" style="403" customWidth="1"/>
    <col min="7175" max="7175" width="3.44140625" style="403" customWidth="1"/>
    <col min="7176" max="7177" width="4.44140625" style="403" customWidth="1"/>
    <col min="7178" max="7178" width="4.5546875" style="403" customWidth="1"/>
    <col min="7179" max="7179" width="4.109375" style="403" customWidth="1"/>
    <col min="7180" max="7180" width="4.44140625" style="403" customWidth="1"/>
    <col min="7181" max="7181" width="4.6640625" style="403" customWidth="1"/>
    <col min="7182" max="7182" width="4.109375" style="403" customWidth="1"/>
    <col min="7183" max="7183" width="4.33203125" style="403" customWidth="1"/>
    <col min="7184" max="7184" width="4.6640625" style="403" customWidth="1"/>
    <col min="7185" max="7185" width="4.33203125" style="403" customWidth="1"/>
    <col min="7186" max="7186" width="4.109375" style="403" customWidth="1"/>
    <col min="7187" max="7188" width="4.33203125" style="403" customWidth="1"/>
    <col min="7189" max="7189" width="4.44140625" style="403" customWidth="1"/>
    <col min="7190" max="7190" width="4.109375" style="403" customWidth="1"/>
    <col min="7191" max="7191" width="4.6640625" style="403" customWidth="1"/>
    <col min="7192" max="7192" width="4.33203125" style="403" customWidth="1"/>
    <col min="7193" max="7193" width="4.44140625" style="403" customWidth="1"/>
    <col min="7194" max="7194" width="4.6640625" style="403" customWidth="1"/>
    <col min="7195" max="7196" width="4.109375" style="403" customWidth="1"/>
    <col min="7197" max="7197" width="4.6640625" style="403" customWidth="1"/>
    <col min="7198" max="7198" width="4.109375" style="403" customWidth="1"/>
    <col min="7199" max="7199" width="4.33203125" style="403" customWidth="1"/>
    <col min="7200" max="7200" width="5" style="403" customWidth="1"/>
    <col min="7201" max="7203" width="4.6640625" style="403" customWidth="1"/>
    <col min="7204" max="7205" width="5" style="403" customWidth="1"/>
    <col min="7206" max="7206" width="5.44140625" style="403" customWidth="1"/>
    <col min="7207" max="7424" width="8.88671875" style="403"/>
    <col min="7425" max="7425" width="3.44140625" style="403" customWidth="1"/>
    <col min="7426" max="7426" width="37.88671875" style="403" customWidth="1"/>
    <col min="7427" max="7427" width="3.6640625" style="403" customWidth="1"/>
    <col min="7428" max="7428" width="3.44140625" style="403" customWidth="1"/>
    <col min="7429" max="7429" width="4.44140625" style="403" customWidth="1"/>
    <col min="7430" max="7430" width="3.6640625" style="403" customWidth="1"/>
    <col min="7431" max="7431" width="3.44140625" style="403" customWidth="1"/>
    <col min="7432" max="7433" width="4.44140625" style="403" customWidth="1"/>
    <col min="7434" max="7434" width="4.5546875" style="403" customWidth="1"/>
    <col min="7435" max="7435" width="4.109375" style="403" customWidth="1"/>
    <col min="7436" max="7436" width="4.44140625" style="403" customWidth="1"/>
    <col min="7437" max="7437" width="4.6640625" style="403" customWidth="1"/>
    <col min="7438" max="7438" width="4.109375" style="403" customWidth="1"/>
    <col min="7439" max="7439" width="4.33203125" style="403" customWidth="1"/>
    <col min="7440" max="7440" width="4.6640625" style="403" customWidth="1"/>
    <col min="7441" max="7441" width="4.33203125" style="403" customWidth="1"/>
    <col min="7442" max="7442" width="4.109375" style="403" customWidth="1"/>
    <col min="7443" max="7444" width="4.33203125" style="403" customWidth="1"/>
    <col min="7445" max="7445" width="4.44140625" style="403" customWidth="1"/>
    <col min="7446" max="7446" width="4.109375" style="403" customWidth="1"/>
    <col min="7447" max="7447" width="4.6640625" style="403" customWidth="1"/>
    <col min="7448" max="7448" width="4.33203125" style="403" customWidth="1"/>
    <col min="7449" max="7449" width="4.44140625" style="403" customWidth="1"/>
    <col min="7450" max="7450" width="4.6640625" style="403" customWidth="1"/>
    <col min="7451" max="7452" width="4.109375" style="403" customWidth="1"/>
    <col min="7453" max="7453" width="4.6640625" style="403" customWidth="1"/>
    <col min="7454" max="7454" width="4.109375" style="403" customWidth="1"/>
    <col min="7455" max="7455" width="4.33203125" style="403" customWidth="1"/>
    <col min="7456" max="7456" width="5" style="403" customWidth="1"/>
    <col min="7457" max="7459" width="4.6640625" style="403" customWidth="1"/>
    <col min="7460" max="7461" width="5" style="403" customWidth="1"/>
    <col min="7462" max="7462" width="5.44140625" style="403" customWidth="1"/>
    <col min="7463" max="7680" width="8.88671875" style="403"/>
    <col min="7681" max="7681" width="3.44140625" style="403" customWidth="1"/>
    <col min="7682" max="7682" width="37.88671875" style="403" customWidth="1"/>
    <col min="7683" max="7683" width="3.6640625" style="403" customWidth="1"/>
    <col min="7684" max="7684" width="3.44140625" style="403" customWidth="1"/>
    <col min="7685" max="7685" width="4.44140625" style="403" customWidth="1"/>
    <col min="7686" max="7686" width="3.6640625" style="403" customWidth="1"/>
    <col min="7687" max="7687" width="3.44140625" style="403" customWidth="1"/>
    <col min="7688" max="7689" width="4.44140625" style="403" customWidth="1"/>
    <col min="7690" max="7690" width="4.5546875" style="403" customWidth="1"/>
    <col min="7691" max="7691" width="4.109375" style="403" customWidth="1"/>
    <col min="7692" max="7692" width="4.44140625" style="403" customWidth="1"/>
    <col min="7693" max="7693" width="4.6640625" style="403" customWidth="1"/>
    <col min="7694" max="7694" width="4.109375" style="403" customWidth="1"/>
    <col min="7695" max="7695" width="4.33203125" style="403" customWidth="1"/>
    <col min="7696" max="7696" width="4.6640625" style="403" customWidth="1"/>
    <col min="7697" max="7697" width="4.33203125" style="403" customWidth="1"/>
    <col min="7698" max="7698" width="4.109375" style="403" customWidth="1"/>
    <col min="7699" max="7700" width="4.33203125" style="403" customWidth="1"/>
    <col min="7701" max="7701" width="4.44140625" style="403" customWidth="1"/>
    <col min="7702" max="7702" width="4.109375" style="403" customWidth="1"/>
    <col min="7703" max="7703" width="4.6640625" style="403" customWidth="1"/>
    <col min="7704" max="7704" width="4.33203125" style="403" customWidth="1"/>
    <col min="7705" max="7705" width="4.44140625" style="403" customWidth="1"/>
    <col min="7706" max="7706" width="4.6640625" style="403" customWidth="1"/>
    <col min="7707" max="7708" width="4.109375" style="403" customWidth="1"/>
    <col min="7709" max="7709" width="4.6640625" style="403" customWidth="1"/>
    <col min="7710" max="7710" width="4.109375" style="403" customWidth="1"/>
    <col min="7711" max="7711" width="4.33203125" style="403" customWidth="1"/>
    <col min="7712" max="7712" width="5" style="403" customWidth="1"/>
    <col min="7713" max="7715" width="4.6640625" style="403" customWidth="1"/>
    <col min="7716" max="7717" width="5" style="403" customWidth="1"/>
    <col min="7718" max="7718" width="5.44140625" style="403" customWidth="1"/>
    <col min="7719" max="7936" width="8.88671875" style="403"/>
    <col min="7937" max="7937" width="3.44140625" style="403" customWidth="1"/>
    <col min="7938" max="7938" width="37.88671875" style="403" customWidth="1"/>
    <col min="7939" max="7939" width="3.6640625" style="403" customWidth="1"/>
    <col min="7940" max="7940" width="3.44140625" style="403" customWidth="1"/>
    <col min="7941" max="7941" width="4.44140625" style="403" customWidth="1"/>
    <col min="7942" max="7942" width="3.6640625" style="403" customWidth="1"/>
    <col min="7943" max="7943" width="3.44140625" style="403" customWidth="1"/>
    <col min="7944" max="7945" width="4.44140625" style="403" customWidth="1"/>
    <col min="7946" max="7946" width="4.5546875" style="403" customWidth="1"/>
    <col min="7947" max="7947" width="4.109375" style="403" customWidth="1"/>
    <col min="7948" max="7948" width="4.44140625" style="403" customWidth="1"/>
    <col min="7949" max="7949" width="4.6640625" style="403" customWidth="1"/>
    <col min="7950" max="7950" width="4.109375" style="403" customWidth="1"/>
    <col min="7951" max="7951" width="4.33203125" style="403" customWidth="1"/>
    <col min="7952" max="7952" width="4.6640625" style="403" customWidth="1"/>
    <col min="7953" max="7953" width="4.33203125" style="403" customWidth="1"/>
    <col min="7954" max="7954" width="4.109375" style="403" customWidth="1"/>
    <col min="7955" max="7956" width="4.33203125" style="403" customWidth="1"/>
    <col min="7957" max="7957" width="4.44140625" style="403" customWidth="1"/>
    <col min="7958" max="7958" width="4.109375" style="403" customWidth="1"/>
    <col min="7959" max="7959" width="4.6640625" style="403" customWidth="1"/>
    <col min="7960" max="7960" width="4.33203125" style="403" customWidth="1"/>
    <col min="7961" max="7961" width="4.44140625" style="403" customWidth="1"/>
    <col min="7962" max="7962" width="4.6640625" style="403" customWidth="1"/>
    <col min="7963" max="7964" width="4.109375" style="403" customWidth="1"/>
    <col min="7965" max="7965" width="4.6640625" style="403" customWidth="1"/>
    <col min="7966" max="7966" width="4.109375" style="403" customWidth="1"/>
    <col min="7967" max="7967" width="4.33203125" style="403" customWidth="1"/>
    <col min="7968" max="7968" width="5" style="403" customWidth="1"/>
    <col min="7969" max="7971" width="4.6640625" style="403" customWidth="1"/>
    <col min="7972" max="7973" width="5" style="403" customWidth="1"/>
    <col min="7974" max="7974" width="5.44140625" style="403" customWidth="1"/>
    <col min="7975" max="8192" width="8.88671875" style="403"/>
    <col min="8193" max="8193" width="3.44140625" style="403" customWidth="1"/>
    <col min="8194" max="8194" width="37.88671875" style="403" customWidth="1"/>
    <col min="8195" max="8195" width="3.6640625" style="403" customWidth="1"/>
    <col min="8196" max="8196" width="3.44140625" style="403" customWidth="1"/>
    <col min="8197" max="8197" width="4.44140625" style="403" customWidth="1"/>
    <col min="8198" max="8198" width="3.6640625" style="403" customWidth="1"/>
    <col min="8199" max="8199" width="3.44140625" style="403" customWidth="1"/>
    <col min="8200" max="8201" width="4.44140625" style="403" customWidth="1"/>
    <col min="8202" max="8202" width="4.5546875" style="403" customWidth="1"/>
    <col min="8203" max="8203" width="4.109375" style="403" customWidth="1"/>
    <col min="8204" max="8204" width="4.44140625" style="403" customWidth="1"/>
    <col min="8205" max="8205" width="4.6640625" style="403" customWidth="1"/>
    <col min="8206" max="8206" width="4.109375" style="403" customWidth="1"/>
    <col min="8207" max="8207" width="4.33203125" style="403" customWidth="1"/>
    <col min="8208" max="8208" width="4.6640625" style="403" customWidth="1"/>
    <col min="8209" max="8209" width="4.33203125" style="403" customWidth="1"/>
    <col min="8210" max="8210" width="4.109375" style="403" customWidth="1"/>
    <col min="8211" max="8212" width="4.33203125" style="403" customWidth="1"/>
    <col min="8213" max="8213" width="4.44140625" style="403" customWidth="1"/>
    <col min="8214" max="8214" width="4.109375" style="403" customWidth="1"/>
    <col min="8215" max="8215" width="4.6640625" style="403" customWidth="1"/>
    <col min="8216" max="8216" width="4.33203125" style="403" customWidth="1"/>
    <col min="8217" max="8217" width="4.44140625" style="403" customWidth="1"/>
    <col min="8218" max="8218" width="4.6640625" style="403" customWidth="1"/>
    <col min="8219" max="8220" width="4.109375" style="403" customWidth="1"/>
    <col min="8221" max="8221" width="4.6640625" style="403" customWidth="1"/>
    <col min="8222" max="8222" width="4.109375" style="403" customWidth="1"/>
    <col min="8223" max="8223" width="4.33203125" style="403" customWidth="1"/>
    <col min="8224" max="8224" width="5" style="403" customWidth="1"/>
    <col min="8225" max="8227" width="4.6640625" style="403" customWidth="1"/>
    <col min="8228" max="8229" width="5" style="403" customWidth="1"/>
    <col min="8230" max="8230" width="5.44140625" style="403" customWidth="1"/>
    <col min="8231" max="8448" width="8.88671875" style="403"/>
    <col min="8449" max="8449" width="3.44140625" style="403" customWidth="1"/>
    <col min="8450" max="8450" width="37.88671875" style="403" customWidth="1"/>
    <col min="8451" max="8451" width="3.6640625" style="403" customWidth="1"/>
    <col min="8452" max="8452" width="3.44140625" style="403" customWidth="1"/>
    <col min="8453" max="8453" width="4.44140625" style="403" customWidth="1"/>
    <col min="8454" max="8454" width="3.6640625" style="403" customWidth="1"/>
    <col min="8455" max="8455" width="3.44140625" style="403" customWidth="1"/>
    <col min="8456" max="8457" width="4.44140625" style="403" customWidth="1"/>
    <col min="8458" max="8458" width="4.5546875" style="403" customWidth="1"/>
    <col min="8459" max="8459" width="4.109375" style="403" customWidth="1"/>
    <col min="8460" max="8460" width="4.44140625" style="403" customWidth="1"/>
    <col min="8461" max="8461" width="4.6640625" style="403" customWidth="1"/>
    <col min="8462" max="8462" width="4.109375" style="403" customWidth="1"/>
    <col min="8463" max="8463" width="4.33203125" style="403" customWidth="1"/>
    <col min="8464" max="8464" width="4.6640625" style="403" customWidth="1"/>
    <col min="8465" max="8465" width="4.33203125" style="403" customWidth="1"/>
    <col min="8466" max="8466" width="4.109375" style="403" customWidth="1"/>
    <col min="8467" max="8468" width="4.33203125" style="403" customWidth="1"/>
    <col min="8469" max="8469" width="4.44140625" style="403" customWidth="1"/>
    <col min="8470" max="8470" width="4.109375" style="403" customWidth="1"/>
    <col min="8471" max="8471" width="4.6640625" style="403" customWidth="1"/>
    <col min="8472" max="8472" width="4.33203125" style="403" customWidth="1"/>
    <col min="8473" max="8473" width="4.44140625" style="403" customWidth="1"/>
    <col min="8474" max="8474" width="4.6640625" style="403" customWidth="1"/>
    <col min="8475" max="8476" width="4.109375" style="403" customWidth="1"/>
    <col min="8477" max="8477" width="4.6640625" style="403" customWidth="1"/>
    <col min="8478" max="8478" width="4.109375" style="403" customWidth="1"/>
    <col min="8479" max="8479" width="4.33203125" style="403" customWidth="1"/>
    <col min="8480" max="8480" width="5" style="403" customWidth="1"/>
    <col min="8481" max="8483" width="4.6640625" style="403" customWidth="1"/>
    <col min="8484" max="8485" width="5" style="403" customWidth="1"/>
    <col min="8486" max="8486" width="5.44140625" style="403" customWidth="1"/>
    <col min="8487" max="8704" width="8.88671875" style="403"/>
    <col min="8705" max="8705" width="3.44140625" style="403" customWidth="1"/>
    <col min="8706" max="8706" width="37.88671875" style="403" customWidth="1"/>
    <col min="8707" max="8707" width="3.6640625" style="403" customWidth="1"/>
    <col min="8708" max="8708" width="3.44140625" style="403" customWidth="1"/>
    <col min="8709" max="8709" width="4.44140625" style="403" customWidth="1"/>
    <col min="8710" max="8710" width="3.6640625" style="403" customWidth="1"/>
    <col min="8711" max="8711" width="3.44140625" style="403" customWidth="1"/>
    <col min="8712" max="8713" width="4.44140625" style="403" customWidth="1"/>
    <col min="8714" max="8714" width="4.5546875" style="403" customWidth="1"/>
    <col min="8715" max="8715" width="4.109375" style="403" customWidth="1"/>
    <col min="8716" max="8716" width="4.44140625" style="403" customWidth="1"/>
    <col min="8717" max="8717" width="4.6640625" style="403" customWidth="1"/>
    <col min="8718" max="8718" width="4.109375" style="403" customWidth="1"/>
    <col min="8719" max="8719" width="4.33203125" style="403" customWidth="1"/>
    <col min="8720" max="8720" width="4.6640625" style="403" customWidth="1"/>
    <col min="8721" max="8721" width="4.33203125" style="403" customWidth="1"/>
    <col min="8722" max="8722" width="4.109375" style="403" customWidth="1"/>
    <col min="8723" max="8724" width="4.33203125" style="403" customWidth="1"/>
    <col min="8725" max="8725" width="4.44140625" style="403" customWidth="1"/>
    <col min="8726" max="8726" width="4.109375" style="403" customWidth="1"/>
    <col min="8727" max="8727" width="4.6640625" style="403" customWidth="1"/>
    <col min="8728" max="8728" width="4.33203125" style="403" customWidth="1"/>
    <col min="8729" max="8729" width="4.44140625" style="403" customWidth="1"/>
    <col min="8730" max="8730" width="4.6640625" style="403" customWidth="1"/>
    <col min="8731" max="8732" width="4.109375" style="403" customWidth="1"/>
    <col min="8733" max="8733" width="4.6640625" style="403" customWidth="1"/>
    <col min="8734" max="8734" width="4.109375" style="403" customWidth="1"/>
    <col min="8735" max="8735" width="4.33203125" style="403" customWidth="1"/>
    <col min="8736" max="8736" width="5" style="403" customWidth="1"/>
    <col min="8737" max="8739" width="4.6640625" style="403" customWidth="1"/>
    <col min="8740" max="8741" width="5" style="403" customWidth="1"/>
    <col min="8742" max="8742" width="5.44140625" style="403" customWidth="1"/>
    <col min="8743" max="8960" width="8.88671875" style="403"/>
    <col min="8961" max="8961" width="3.44140625" style="403" customWidth="1"/>
    <col min="8962" max="8962" width="37.88671875" style="403" customWidth="1"/>
    <col min="8963" max="8963" width="3.6640625" style="403" customWidth="1"/>
    <col min="8964" max="8964" width="3.44140625" style="403" customWidth="1"/>
    <col min="8965" max="8965" width="4.44140625" style="403" customWidth="1"/>
    <col min="8966" max="8966" width="3.6640625" style="403" customWidth="1"/>
    <col min="8967" max="8967" width="3.44140625" style="403" customWidth="1"/>
    <col min="8968" max="8969" width="4.44140625" style="403" customWidth="1"/>
    <col min="8970" max="8970" width="4.5546875" style="403" customWidth="1"/>
    <col min="8971" max="8971" width="4.109375" style="403" customWidth="1"/>
    <col min="8972" max="8972" width="4.44140625" style="403" customWidth="1"/>
    <col min="8973" max="8973" width="4.6640625" style="403" customWidth="1"/>
    <col min="8974" max="8974" width="4.109375" style="403" customWidth="1"/>
    <col min="8975" max="8975" width="4.33203125" style="403" customWidth="1"/>
    <col min="8976" max="8976" width="4.6640625" style="403" customWidth="1"/>
    <col min="8977" max="8977" width="4.33203125" style="403" customWidth="1"/>
    <col min="8978" max="8978" width="4.109375" style="403" customWidth="1"/>
    <col min="8979" max="8980" width="4.33203125" style="403" customWidth="1"/>
    <col min="8981" max="8981" width="4.44140625" style="403" customWidth="1"/>
    <col min="8982" max="8982" width="4.109375" style="403" customWidth="1"/>
    <col min="8983" max="8983" width="4.6640625" style="403" customWidth="1"/>
    <col min="8984" max="8984" width="4.33203125" style="403" customWidth="1"/>
    <col min="8985" max="8985" width="4.44140625" style="403" customWidth="1"/>
    <col min="8986" max="8986" width="4.6640625" style="403" customWidth="1"/>
    <col min="8987" max="8988" width="4.109375" style="403" customWidth="1"/>
    <col min="8989" max="8989" width="4.6640625" style="403" customWidth="1"/>
    <col min="8990" max="8990" width="4.109375" style="403" customWidth="1"/>
    <col min="8991" max="8991" width="4.33203125" style="403" customWidth="1"/>
    <col min="8992" max="8992" width="5" style="403" customWidth="1"/>
    <col min="8993" max="8995" width="4.6640625" style="403" customWidth="1"/>
    <col min="8996" max="8997" width="5" style="403" customWidth="1"/>
    <col min="8998" max="8998" width="5.44140625" style="403" customWidth="1"/>
    <col min="8999" max="9216" width="8.88671875" style="403"/>
    <col min="9217" max="9217" width="3.44140625" style="403" customWidth="1"/>
    <col min="9218" max="9218" width="37.88671875" style="403" customWidth="1"/>
    <col min="9219" max="9219" width="3.6640625" style="403" customWidth="1"/>
    <col min="9220" max="9220" width="3.44140625" style="403" customWidth="1"/>
    <col min="9221" max="9221" width="4.44140625" style="403" customWidth="1"/>
    <col min="9222" max="9222" width="3.6640625" style="403" customWidth="1"/>
    <col min="9223" max="9223" width="3.44140625" style="403" customWidth="1"/>
    <col min="9224" max="9225" width="4.44140625" style="403" customWidth="1"/>
    <col min="9226" max="9226" width="4.5546875" style="403" customWidth="1"/>
    <col min="9227" max="9227" width="4.109375" style="403" customWidth="1"/>
    <col min="9228" max="9228" width="4.44140625" style="403" customWidth="1"/>
    <col min="9229" max="9229" width="4.6640625" style="403" customWidth="1"/>
    <col min="9230" max="9230" width="4.109375" style="403" customWidth="1"/>
    <col min="9231" max="9231" width="4.33203125" style="403" customWidth="1"/>
    <col min="9232" max="9232" width="4.6640625" style="403" customWidth="1"/>
    <col min="9233" max="9233" width="4.33203125" style="403" customWidth="1"/>
    <col min="9234" max="9234" width="4.109375" style="403" customWidth="1"/>
    <col min="9235" max="9236" width="4.33203125" style="403" customWidth="1"/>
    <col min="9237" max="9237" width="4.44140625" style="403" customWidth="1"/>
    <col min="9238" max="9238" width="4.109375" style="403" customWidth="1"/>
    <col min="9239" max="9239" width="4.6640625" style="403" customWidth="1"/>
    <col min="9240" max="9240" width="4.33203125" style="403" customWidth="1"/>
    <col min="9241" max="9241" width="4.44140625" style="403" customWidth="1"/>
    <col min="9242" max="9242" width="4.6640625" style="403" customWidth="1"/>
    <col min="9243" max="9244" width="4.109375" style="403" customWidth="1"/>
    <col min="9245" max="9245" width="4.6640625" style="403" customWidth="1"/>
    <col min="9246" max="9246" width="4.109375" style="403" customWidth="1"/>
    <col min="9247" max="9247" width="4.33203125" style="403" customWidth="1"/>
    <col min="9248" max="9248" width="5" style="403" customWidth="1"/>
    <col min="9249" max="9251" width="4.6640625" style="403" customWidth="1"/>
    <col min="9252" max="9253" width="5" style="403" customWidth="1"/>
    <col min="9254" max="9254" width="5.44140625" style="403" customWidth="1"/>
    <col min="9255" max="9472" width="8.88671875" style="403"/>
    <col min="9473" max="9473" width="3.44140625" style="403" customWidth="1"/>
    <col min="9474" max="9474" width="37.88671875" style="403" customWidth="1"/>
    <col min="9475" max="9475" width="3.6640625" style="403" customWidth="1"/>
    <col min="9476" max="9476" width="3.44140625" style="403" customWidth="1"/>
    <col min="9477" max="9477" width="4.44140625" style="403" customWidth="1"/>
    <col min="9478" max="9478" width="3.6640625" style="403" customWidth="1"/>
    <col min="9479" max="9479" width="3.44140625" style="403" customWidth="1"/>
    <col min="9480" max="9481" width="4.44140625" style="403" customWidth="1"/>
    <col min="9482" max="9482" width="4.5546875" style="403" customWidth="1"/>
    <col min="9483" max="9483" width="4.109375" style="403" customWidth="1"/>
    <col min="9484" max="9484" width="4.44140625" style="403" customWidth="1"/>
    <col min="9485" max="9485" width="4.6640625" style="403" customWidth="1"/>
    <col min="9486" max="9486" width="4.109375" style="403" customWidth="1"/>
    <col min="9487" max="9487" width="4.33203125" style="403" customWidth="1"/>
    <col min="9488" max="9488" width="4.6640625" style="403" customWidth="1"/>
    <col min="9489" max="9489" width="4.33203125" style="403" customWidth="1"/>
    <col min="9490" max="9490" width="4.109375" style="403" customWidth="1"/>
    <col min="9491" max="9492" width="4.33203125" style="403" customWidth="1"/>
    <col min="9493" max="9493" width="4.44140625" style="403" customWidth="1"/>
    <col min="9494" max="9494" width="4.109375" style="403" customWidth="1"/>
    <col min="9495" max="9495" width="4.6640625" style="403" customWidth="1"/>
    <col min="9496" max="9496" width="4.33203125" style="403" customWidth="1"/>
    <col min="9497" max="9497" width="4.44140625" style="403" customWidth="1"/>
    <col min="9498" max="9498" width="4.6640625" style="403" customWidth="1"/>
    <col min="9499" max="9500" width="4.109375" style="403" customWidth="1"/>
    <col min="9501" max="9501" width="4.6640625" style="403" customWidth="1"/>
    <col min="9502" max="9502" width="4.109375" style="403" customWidth="1"/>
    <col min="9503" max="9503" width="4.33203125" style="403" customWidth="1"/>
    <col min="9504" max="9504" width="5" style="403" customWidth="1"/>
    <col min="9505" max="9507" width="4.6640625" style="403" customWidth="1"/>
    <col min="9508" max="9509" width="5" style="403" customWidth="1"/>
    <col min="9510" max="9510" width="5.44140625" style="403" customWidth="1"/>
    <col min="9511" max="9728" width="8.88671875" style="403"/>
    <col min="9729" max="9729" width="3.44140625" style="403" customWidth="1"/>
    <col min="9730" max="9730" width="37.88671875" style="403" customWidth="1"/>
    <col min="9731" max="9731" width="3.6640625" style="403" customWidth="1"/>
    <col min="9732" max="9732" width="3.44140625" style="403" customWidth="1"/>
    <col min="9733" max="9733" width="4.44140625" style="403" customWidth="1"/>
    <col min="9734" max="9734" width="3.6640625" style="403" customWidth="1"/>
    <col min="9735" max="9735" width="3.44140625" style="403" customWidth="1"/>
    <col min="9736" max="9737" width="4.44140625" style="403" customWidth="1"/>
    <col min="9738" max="9738" width="4.5546875" style="403" customWidth="1"/>
    <col min="9739" max="9739" width="4.109375" style="403" customWidth="1"/>
    <col min="9740" max="9740" width="4.44140625" style="403" customWidth="1"/>
    <col min="9741" max="9741" width="4.6640625" style="403" customWidth="1"/>
    <col min="9742" max="9742" width="4.109375" style="403" customWidth="1"/>
    <col min="9743" max="9743" width="4.33203125" style="403" customWidth="1"/>
    <col min="9744" max="9744" width="4.6640625" style="403" customWidth="1"/>
    <col min="9745" max="9745" width="4.33203125" style="403" customWidth="1"/>
    <col min="9746" max="9746" width="4.109375" style="403" customWidth="1"/>
    <col min="9747" max="9748" width="4.33203125" style="403" customWidth="1"/>
    <col min="9749" max="9749" width="4.44140625" style="403" customWidth="1"/>
    <col min="9750" max="9750" width="4.109375" style="403" customWidth="1"/>
    <col min="9751" max="9751" width="4.6640625" style="403" customWidth="1"/>
    <col min="9752" max="9752" width="4.33203125" style="403" customWidth="1"/>
    <col min="9753" max="9753" width="4.44140625" style="403" customWidth="1"/>
    <col min="9754" max="9754" width="4.6640625" style="403" customWidth="1"/>
    <col min="9755" max="9756" width="4.109375" style="403" customWidth="1"/>
    <col min="9757" max="9757" width="4.6640625" style="403" customWidth="1"/>
    <col min="9758" max="9758" width="4.109375" style="403" customWidth="1"/>
    <col min="9759" max="9759" width="4.33203125" style="403" customWidth="1"/>
    <col min="9760" max="9760" width="5" style="403" customWidth="1"/>
    <col min="9761" max="9763" width="4.6640625" style="403" customWidth="1"/>
    <col min="9764" max="9765" width="5" style="403" customWidth="1"/>
    <col min="9766" max="9766" width="5.44140625" style="403" customWidth="1"/>
    <col min="9767" max="9984" width="8.88671875" style="403"/>
    <col min="9985" max="9985" width="3.44140625" style="403" customWidth="1"/>
    <col min="9986" max="9986" width="37.88671875" style="403" customWidth="1"/>
    <col min="9987" max="9987" width="3.6640625" style="403" customWidth="1"/>
    <col min="9988" max="9988" width="3.44140625" style="403" customWidth="1"/>
    <col min="9989" max="9989" width="4.44140625" style="403" customWidth="1"/>
    <col min="9990" max="9990" width="3.6640625" style="403" customWidth="1"/>
    <col min="9991" max="9991" width="3.44140625" style="403" customWidth="1"/>
    <col min="9992" max="9993" width="4.44140625" style="403" customWidth="1"/>
    <col min="9994" max="9994" width="4.5546875" style="403" customWidth="1"/>
    <col min="9995" max="9995" width="4.109375" style="403" customWidth="1"/>
    <col min="9996" max="9996" width="4.44140625" style="403" customWidth="1"/>
    <col min="9997" max="9997" width="4.6640625" style="403" customWidth="1"/>
    <col min="9998" max="9998" width="4.109375" style="403" customWidth="1"/>
    <col min="9999" max="9999" width="4.33203125" style="403" customWidth="1"/>
    <col min="10000" max="10000" width="4.6640625" style="403" customWidth="1"/>
    <col min="10001" max="10001" width="4.33203125" style="403" customWidth="1"/>
    <col min="10002" max="10002" width="4.109375" style="403" customWidth="1"/>
    <col min="10003" max="10004" width="4.33203125" style="403" customWidth="1"/>
    <col min="10005" max="10005" width="4.44140625" style="403" customWidth="1"/>
    <col min="10006" max="10006" width="4.109375" style="403" customWidth="1"/>
    <col min="10007" max="10007" width="4.6640625" style="403" customWidth="1"/>
    <col min="10008" max="10008" width="4.33203125" style="403" customWidth="1"/>
    <col min="10009" max="10009" width="4.44140625" style="403" customWidth="1"/>
    <col min="10010" max="10010" width="4.6640625" style="403" customWidth="1"/>
    <col min="10011" max="10012" width="4.109375" style="403" customWidth="1"/>
    <col min="10013" max="10013" width="4.6640625" style="403" customWidth="1"/>
    <col min="10014" max="10014" width="4.109375" style="403" customWidth="1"/>
    <col min="10015" max="10015" width="4.33203125" style="403" customWidth="1"/>
    <col min="10016" max="10016" width="5" style="403" customWidth="1"/>
    <col min="10017" max="10019" width="4.6640625" style="403" customWidth="1"/>
    <col min="10020" max="10021" width="5" style="403" customWidth="1"/>
    <col min="10022" max="10022" width="5.44140625" style="403" customWidth="1"/>
    <col min="10023" max="10240" width="8.88671875" style="403"/>
    <col min="10241" max="10241" width="3.44140625" style="403" customWidth="1"/>
    <col min="10242" max="10242" width="37.88671875" style="403" customWidth="1"/>
    <col min="10243" max="10243" width="3.6640625" style="403" customWidth="1"/>
    <col min="10244" max="10244" width="3.44140625" style="403" customWidth="1"/>
    <col min="10245" max="10245" width="4.44140625" style="403" customWidth="1"/>
    <col min="10246" max="10246" width="3.6640625" style="403" customWidth="1"/>
    <col min="10247" max="10247" width="3.44140625" style="403" customWidth="1"/>
    <col min="10248" max="10249" width="4.44140625" style="403" customWidth="1"/>
    <col min="10250" max="10250" width="4.5546875" style="403" customWidth="1"/>
    <col min="10251" max="10251" width="4.109375" style="403" customWidth="1"/>
    <col min="10252" max="10252" width="4.44140625" style="403" customWidth="1"/>
    <col min="10253" max="10253" width="4.6640625" style="403" customWidth="1"/>
    <col min="10254" max="10254" width="4.109375" style="403" customWidth="1"/>
    <col min="10255" max="10255" width="4.33203125" style="403" customWidth="1"/>
    <col min="10256" max="10256" width="4.6640625" style="403" customWidth="1"/>
    <col min="10257" max="10257" width="4.33203125" style="403" customWidth="1"/>
    <col min="10258" max="10258" width="4.109375" style="403" customWidth="1"/>
    <col min="10259" max="10260" width="4.33203125" style="403" customWidth="1"/>
    <col min="10261" max="10261" width="4.44140625" style="403" customWidth="1"/>
    <col min="10262" max="10262" width="4.109375" style="403" customWidth="1"/>
    <col min="10263" max="10263" width="4.6640625" style="403" customWidth="1"/>
    <col min="10264" max="10264" width="4.33203125" style="403" customWidth="1"/>
    <col min="10265" max="10265" width="4.44140625" style="403" customWidth="1"/>
    <col min="10266" max="10266" width="4.6640625" style="403" customWidth="1"/>
    <col min="10267" max="10268" width="4.109375" style="403" customWidth="1"/>
    <col min="10269" max="10269" width="4.6640625" style="403" customWidth="1"/>
    <col min="10270" max="10270" width="4.109375" style="403" customWidth="1"/>
    <col min="10271" max="10271" width="4.33203125" style="403" customWidth="1"/>
    <col min="10272" max="10272" width="5" style="403" customWidth="1"/>
    <col min="10273" max="10275" width="4.6640625" style="403" customWidth="1"/>
    <col min="10276" max="10277" width="5" style="403" customWidth="1"/>
    <col min="10278" max="10278" width="5.44140625" style="403" customWidth="1"/>
    <col min="10279" max="10496" width="8.88671875" style="403"/>
    <col min="10497" max="10497" width="3.44140625" style="403" customWidth="1"/>
    <col min="10498" max="10498" width="37.88671875" style="403" customWidth="1"/>
    <col min="10499" max="10499" width="3.6640625" style="403" customWidth="1"/>
    <col min="10500" max="10500" width="3.44140625" style="403" customWidth="1"/>
    <col min="10501" max="10501" width="4.44140625" style="403" customWidth="1"/>
    <col min="10502" max="10502" width="3.6640625" style="403" customWidth="1"/>
    <col min="10503" max="10503" width="3.44140625" style="403" customWidth="1"/>
    <col min="10504" max="10505" width="4.44140625" style="403" customWidth="1"/>
    <col min="10506" max="10506" width="4.5546875" style="403" customWidth="1"/>
    <col min="10507" max="10507" width="4.109375" style="403" customWidth="1"/>
    <col min="10508" max="10508" width="4.44140625" style="403" customWidth="1"/>
    <col min="10509" max="10509" width="4.6640625" style="403" customWidth="1"/>
    <col min="10510" max="10510" width="4.109375" style="403" customWidth="1"/>
    <col min="10511" max="10511" width="4.33203125" style="403" customWidth="1"/>
    <col min="10512" max="10512" width="4.6640625" style="403" customWidth="1"/>
    <col min="10513" max="10513" width="4.33203125" style="403" customWidth="1"/>
    <col min="10514" max="10514" width="4.109375" style="403" customWidth="1"/>
    <col min="10515" max="10516" width="4.33203125" style="403" customWidth="1"/>
    <col min="10517" max="10517" width="4.44140625" style="403" customWidth="1"/>
    <col min="10518" max="10518" width="4.109375" style="403" customWidth="1"/>
    <col min="10519" max="10519" width="4.6640625" style="403" customWidth="1"/>
    <col min="10520" max="10520" width="4.33203125" style="403" customWidth="1"/>
    <col min="10521" max="10521" width="4.44140625" style="403" customWidth="1"/>
    <col min="10522" max="10522" width="4.6640625" style="403" customWidth="1"/>
    <col min="10523" max="10524" width="4.109375" style="403" customWidth="1"/>
    <col min="10525" max="10525" width="4.6640625" style="403" customWidth="1"/>
    <col min="10526" max="10526" width="4.109375" style="403" customWidth="1"/>
    <col min="10527" max="10527" width="4.33203125" style="403" customWidth="1"/>
    <col min="10528" max="10528" width="5" style="403" customWidth="1"/>
    <col min="10529" max="10531" width="4.6640625" style="403" customWidth="1"/>
    <col min="10532" max="10533" width="5" style="403" customWidth="1"/>
    <col min="10534" max="10534" width="5.44140625" style="403" customWidth="1"/>
    <col min="10535" max="10752" width="8.88671875" style="403"/>
    <col min="10753" max="10753" width="3.44140625" style="403" customWidth="1"/>
    <col min="10754" max="10754" width="37.88671875" style="403" customWidth="1"/>
    <col min="10755" max="10755" width="3.6640625" style="403" customWidth="1"/>
    <col min="10756" max="10756" width="3.44140625" style="403" customWidth="1"/>
    <col min="10757" max="10757" width="4.44140625" style="403" customWidth="1"/>
    <col min="10758" max="10758" width="3.6640625" style="403" customWidth="1"/>
    <col min="10759" max="10759" width="3.44140625" style="403" customWidth="1"/>
    <col min="10760" max="10761" width="4.44140625" style="403" customWidth="1"/>
    <col min="10762" max="10762" width="4.5546875" style="403" customWidth="1"/>
    <col min="10763" max="10763" width="4.109375" style="403" customWidth="1"/>
    <col min="10764" max="10764" width="4.44140625" style="403" customWidth="1"/>
    <col min="10765" max="10765" width="4.6640625" style="403" customWidth="1"/>
    <col min="10766" max="10766" width="4.109375" style="403" customWidth="1"/>
    <col min="10767" max="10767" width="4.33203125" style="403" customWidth="1"/>
    <col min="10768" max="10768" width="4.6640625" style="403" customWidth="1"/>
    <col min="10769" max="10769" width="4.33203125" style="403" customWidth="1"/>
    <col min="10770" max="10770" width="4.109375" style="403" customWidth="1"/>
    <col min="10771" max="10772" width="4.33203125" style="403" customWidth="1"/>
    <col min="10773" max="10773" width="4.44140625" style="403" customWidth="1"/>
    <col min="10774" max="10774" width="4.109375" style="403" customWidth="1"/>
    <col min="10775" max="10775" width="4.6640625" style="403" customWidth="1"/>
    <col min="10776" max="10776" width="4.33203125" style="403" customWidth="1"/>
    <col min="10777" max="10777" width="4.44140625" style="403" customWidth="1"/>
    <col min="10778" max="10778" width="4.6640625" style="403" customWidth="1"/>
    <col min="10779" max="10780" width="4.109375" style="403" customWidth="1"/>
    <col min="10781" max="10781" width="4.6640625" style="403" customWidth="1"/>
    <col min="10782" max="10782" width="4.109375" style="403" customWidth="1"/>
    <col min="10783" max="10783" width="4.33203125" style="403" customWidth="1"/>
    <col min="10784" max="10784" width="5" style="403" customWidth="1"/>
    <col min="10785" max="10787" width="4.6640625" style="403" customWidth="1"/>
    <col min="10788" max="10789" width="5" style="403" customWidth="1"/>
    <col min="10790" max="10790" width="5.44140625" style="403" customWidth="1"/>
    <col min="10791" max="11008" width="8.88671875" style="403"/>
    <col min="11009" max="11009" width="3.44140625" style="403" customWidth="1"/>
    <col min="11010" max="11010" width="37.88671875" style="403" customWidth="1"/>
    <col min="11011" max="11011" width="3.6640625" style="403" customWidth="1"/>
    <col min="11012" max="11012" width="3.44140625" style="403" customWidth="1"/>
    <col min="11013" max="11013" width="4.44140625" style="403" customWidth="1"/>
    <col min="11014" max="11014" width="3.6640625" style="403" customWidth="1"/>
    <col min="11015" max="11015" width="3.44140625" style="403" customWidth="1"/>
    <col min="11016" max="11017" width="4.44140625" style="403" customWidth="1"/>
    <col min="11018" max="11018" width="4.5546875" style="403" customWidth="1"/>
    <col min="11019" max="11019" width="4.109375" style="403" customWidth="1"/>
    <col min="11020" max="11020" width="4.44140625" style="403" customWidth="1"/>
    <col min="11021" max="11021" width="4.6640625" style="403" customWidth="1"/>
    <col min="11022" max="11022" width="4.109375" style="403" customWidth="1"/>
    <col min="11023" max="11023" width="4.33203125" style="403" customWidth="1"/>
    <col min="11024" max="11024" width="4.6640625" style="403" customWidth="1"/>
    <col min="11025" max="11025" width="4.33203125" style="403" customWidth="1"/>
    <col min="11026" max="11026" width="4.109375" style="403" customWidth="1"/>
    <col min="11027" max="11028" width="4.33203125" style="403" customWidth="1"/>
    <col min="11029" max="11029" width="4.44140625" style="403" customWidth="1"/>
    <col min="11030" max="11030" width="4.109375" style="403" customWidth="1"/>
    <col min="11031" max="11031" width="4.6640625" style="403" customWidth="1"/>
    <col min="11032" max="11032" width="4.33203125" style="403" customWidth="1"/>
    <col min="11033" max="11033" width="4.44140625" style="403" customWidth="1"/>
    <col min="11034" max="11034" width="4.6640625" style="403" customWidth="1"/>
    <col min="11035" max="11036" width="4.109375" style="403" customWidth="1"/>
    <col min="11037" max="11037" width="4.6640625" style="403" customWidth="1"/>
    <col min="11038" max="11038" width="4.109375" style="403" customWidth="1"/>
    <col min="11039" max="11039" width="4.33203125" style="403" customWidth="1"/>
    <col min="11040" max="11040" width="5" style="403" customWidth="1"/>
    <col min="11041" max="11043" width="4.6640625" style="403" customWidth="1"/>
    <col min="11044" max="11045" width="5" style="403" customWidth="1"/>
    <col min="11046" max="11046" width="5.44140625" style="403" customWidth="1"/>
    <col min="11047" max="11264" width="8.88671875" style="403"/>
    <col min="11265" max="11265" width="3.44140625" style="403" customWidth="1"/>
    <col min="11266" max="11266" width="37.88671875" style="403" customWidth="1"/>
    <col min="11267" max="11267" width="3.6640625" style="403" customWidth="1"/>
    <col min="11268" max="11268" width="3.44140625" style="403" customWidth="1"/>
    <col min="11269" max="11269" width="4.44140625" style="403" customWidth="1"/>
    <col min="11270" max="11270" width="3.6640625" style="403" customWidth="1"/>
    <col min="11271" max="11271" width="3.44140625" style="403" customWidth="1"/>
    <col min="11272" max="11273" width="4.44140625" style="403" customWidth="1"/>
    <col min="11274" max="11274" width="4.5546875" style="403" customWidth="1"/>
    <col min="11275" max="11275" width="4.109375" style="403" customWidth="1"/>
    <col min="11276" max="11276" width="4.44140625" style="403" customWidth="1"/>
    <col min="11277" max="11277" width="4.6640625" style="403" customWidth="1"/>
    <col min="11278" max="11278" width="4.109375" style="403" customWidth="1"/>
    <col min="11279" max="11279" width="4.33203125" style="403" customWidth="1"/>
    <col min="11280" max="11280" width="4.6640625" style="403" customWidth="1"/>
    <col min="11281" max="11281" width="4.33203125" style="403" customWidth="1"/>
    <col min="11282" max="11282" width="4.109375" style="403" customWidth="1"/>
    <col min="11283" max="11284" width="4.33203125" style="403" customWidth="1"/>
    <col min="11285" max="11285" width="4.44140625" style="403" customWidth="1"/>
    <col min="11286" max="11286" width="4.109375" style="403" customWidth="1"/>
    <col min="11287" max="11287" width="4.6640625" style="403" customWidth="1"/>
    <col min="11288" max="11288" width="4.33203125" style="403" customWidth="1"/>
    <col min="11289" max="11289" width="4.44140625" style="403" customWidth="1"/>
    <col min="11290" max="11290" width="4.6640625" style="403" customWidth="1"/>
    <col min="11291" max="11292" width="4.109375" style="403" customWidth="1"/>
    <col min="11293" max="11293" width="4.6640625" style="403" customWidth="1"/>
    <col min="11294" max="11294" width="4.109375" style="403" customWidth="1"/>
    <col min="11295" max="11295" width="4.33203125" style="403" customWidth="1"/>
    <col min="11296" max="11296" width="5" style="403" customWidth="1"/>
    <col min="11297" max="11299" width="4.6640625" style="403" customWidth="1"/>
    <col min="11300" max="11301" width="5" style="403" customWidth="1"/>
    <col min="11302" max="11302" width="5.44140625" style="403" customWidth="1"/>
    <col min="11303" max="11520" width="8.88671875" style="403"/>
    <col min="11521" max="11521" width="3.44140625" style="403" customWidth="1"/>
    <col min="11522" max="11522" width="37.88671875" style="403" customWidth="1"/>
    <col min="11523" max="11523" width="3.6640625" style="403" customWidth="1"/>
    <col min="11524" max="11524" width="3.44140625" style="403" customWidth="1"/>
    <col min="11525" max="11525" width="4.44140625" style="403" customWidth="1"/>
    <col min="11526" max="11526" width="3.6640625" style="403" customWidth="1"/>
    <col min="11527" max="11527" width="3.44140625" style="403" customWidth="1"/>
    <col min="11528" max="11529" width="4.44140625" style="403" customWidth="1"/>
    <col min="11530" max="11530" width="4.5546875" style="403" customWidth="1"/>
    <col min="11531" max="11531" width="4.109375" style="403" customWidth="1"/>
    <col min="11532" max="11532" width="4.44140625" style="403" customWidth="1"/>
    <col min="11533" max="11533" width="4.6640625" style="403" customWidth="1"/>
    <col min="11534" max="11534" width="4.109375" style="403" customWidth="1"/>
    <col min="11535" max="11535" width="4.33203125" style="403" customWidth="1"/>
    <col min="11536" max="11536" width="4.6640625" style="403" customWidth="1"/>
    <col min="11537" max="11537" width="4.33203125" style="403" customWidth="1"/>
    <col min="11538" max="11538" width="4.109375" style="403" customWidth="1"/>
    <col min="11539" max="11540" width="4.33203125" style="403" customWidth="1"/>
    <col min="11541" max="11541" width="4.44140625" style="403" customWidth="1"/>
    <col min="11542" max="11542" width="4.109375" style="403" customWidth="1"/>
    <col min="11543" max="11543" width="4.6640625" style="403" customWidth="1"/>
    <col min="11544" max="11544" width="4.33203125" style="403" customWidth="1"/>
    <col min="11545" max="11545" width="4.44140625" style="403" customWidth="1"/>
    <col min="11546" max="11546" width="4.6640625" style="403" customWidth="1"/>
    <col min="11547" max="11548" width="4.109375" style="403" customWidth="1"/>
    <col min="11549" max="11549" width="4.6640625" style="403" customWidth="1"/>
    <col min="11550" max="11550" width="4.109375" style="403" customWidth="1"/>
    <col min="11551" max="11551" width="4.33203125" style="403" customWidth="1"/>
    <col min="11552" max="11552" width="5" style="403" customWidth="1"/>
    <col min="11553" max="11555" width="4.6640625" style="403" customWidth="1"/>
    <col min="11556" max="11557" width="5" style="403" customWidth="1"/>
    <col min="11558" max="11558" width="5.44140625" style="403" customWidth="1"/>
    <col min="11559" max="11776" width="8.88671875" style="403"/>
    <col min="11777" max="11777" width="3.44140625" style="403" customWidth="1"/>
    <col min="11778" max="11778" width="37.88671875" style="403" customWidth="1"/>
    <col min="11779" max="11779" width="3.6640625" style="403" customWidth="1"/>
    <col min="11780" max="11780" width="3.44140625" style="403" customWidth="1"/>
    <col min="11781" max="11781" width="4.44140625" style="403" customWidth="1"/>
    <col min="11782" max="11782" width="3.6640625" style="403" customWidth="1"/>
    <col min="11783" max="11783" width="3.44140625" style="403" customWidth="1"/>
    <col min="11784" max="11785" width="4.44140625" style="403" customWidth="1"/>
    <col min="11786" max="11786" width="4.5546875" style="403" customWidth="1"/>
    <col min="11787" max="11787" width="4.109375" style="403" customWidth="1"/>
    <col min="11788" max="11788" width="4.44140625" style="403" customWidth="1"/>
    <col min="11789" max="11789" width="4.6640625" style="403" customWidth="1"/>
    <col min="11790" max="11790" width="4.109375" style="403" customWidth="1"/>
    <col min="11791" max="11791" width="4.33203125" style="403" customWidth="1"/>
    <col min="11792" max="11792" width="4.6640625" style="403" customWidth="1"/>
    <col min="11793" max="11793" width="4.33203125" style="403" customWidth="1"/>
    <col min="11794" max="11794" width="4.109375" style="403" customWidth="1"/>
    <col min="11795" max="11796" width="4.33203125" style="403" customWidth="1"/>
    <col min="11797" max="11797" width="4.44140625" style="403" customWidth="1"/>
    <col min="11798" max="11798" width="4.109375" style="403" customWidth="1"/>
    <col min="11799" max="11799" width="4.6640625" style="403" customWidth="1"/>
    <col min="11800" max="11800" width="4.33203125" style="403" customWidth="1"/>
    <col min="11801" max="11801" width="4.44140625" style="403" customWidth="1"/>
    <col min="11802" max="11802" width="4.6640625" style="403" customWidth="1"/>
    <col min="11803" max="11804" width="4.109375" style="403" customWidth="1"/>
    <col min="11805" max="11805" width="4.6640625" style="403" customWidth="1"/>
    <col min="11806" max="11806" width="4.109375" style="403" customWidth="1"/>
    <col min="11807" max="11807" width="4.33203125" style="403" customWidth="1"/>
    <col min="11808" max="11808" width="5" style="403" customWidth="1"/>
    <col min="11809" max="11811" width="4.6640625" style="403" customWidth="1"/>
    <col min="11812" max="11813" width="5" style="403" customWidth="1"/>
    <col min="11814" max="11814" width="5.44140625" style="403" customWidth="1"/>
    <col min="11815" max="12032" width="8.88671875" style="403"/>
    <col min="12033" max="12033" width="3.44140625" style="403" customWidth="1"/>
    <col min="12034" max="12034" width="37.88671875" style="403" customWidth="1"/>
    <col min="12035" max="12035" width="3.6640625" style="403" customWidth="1"/>
    <col min="12036" max="12036" width="3.44140625" style="403" customWidth="1"/>
    <col min="12037" max="12037" width="4.44140625" style="403" customWidth="1"/>
    <col min="12038" max="12038" width="3.6640625" style="403" customWidth="1"/>
    <col min="12039" max="12039" width="3.44140625" style="403" customWidth="1"/>
    <col min="12040" max="12041" width="4.44140625" style="403" customWidth="1"/>
    <col min="12042" max="12042" width="4.5546875" style="403" customWidth="1"/>
    <col min="12043" max="12043" width="4.109375" style="403" customWidth="1"/>
    <col min="12044" max="12044" width="4.44140625" style="403" customWidth="1"/>
    <col min="12045" max="12045" width="4.6640625" style="403" customWidth="1"/>
    <col min="12046" max="12046" width="4.109375" style="403" customWidth="1"/>
    <col min="12047" max="12047" width="4.33203125" style="403" customWidth="1"/>
    <col min="12048" max="12048" width="4.6640625" style="403" customWidth="1"/>
    <col min="12049" max="12049" width="4.33203125" style="403" customWidth="1"/>
    <col min="12050" max="12050" width="4.109375" style="403" customWidth="1"/>
    <col min="12051" max="12052" width="4.33203125" style="403" customWidth="1"/>
    <col min="12053" max="12053" width="4.44140625" style="403" customWidth="1"/>
    <col min="12054" max="12054" width="4.109375" style="403" customWidth="1"/>
    <col min="12055" max="12055" width="4.6640625" style="403" customWidth="1"/>
    <col min="12056" max="12056" width="4.33203125" style="403" customWidth="1"/>
    <col min="12057" max="12057" width="4.44140625" style="403" customWidth="1"/>
    <col min="12058" max="12058" width="4.6640625" style="403" customWidth="1"/>
    <col min="12059" max="12060" width="4.109375" style="403" customWidth="1"/>
    <col min="12061" max="12061" width="4.6640625" style="403" customWidth="1"/>
    <col min="12062" max="12062" width="4.109375" style="403" customWidth="1"/>
    <col min="12063" max="12063" width="4.33203125" style="403" customWidth="1"/>
    <col min="12064" max="12064" width="5" style="403" customWidth="1"/>
    <col min="12065" max="12067" width="4.6640625" style="403" customWidth="1"/>
    <col min="12068" max="12069" width="5" style="403" customWidth="1"/>
    <col min="12070" max="12070" width="5.44140625" style="403" customWidth="1"/>
    <col min="12071" max="12288" width="8.88671875" style="403"/>
    <col min="12289" max="12289" width="3.44140625" style="403" customWidth="1"/>
    <col min="12290" max="12290" width="37.88671875" style="403" customWidth="1"/>
    <col min="12291" max="12291" width="3.6640625" style="403" customWidth="1"/>
    <col min="12292" max="12292" width="3.44140625" style="403" customWidth="1"/>
    <col min="12293" max="12293" width="4.44140625" style="403" customWidth="1"/>
    <col min="12294" max="12294" width="3.6640625" style="403" customWidth="1"/>
    <col min="12295" max="12295" width="3.44140625" style="403" customWidth="1"/>
    <col min="12296" max="12297" width="4.44140625" style="403" customWidth="1"/>
    <col min="12298" max="12298" width="4.5546875" style="403" customWidth="1"/>
    <col min="12299" max="12299" width="4.109375" style="403" customWidth="1"/>
    <col min="12300" max="12300" width="4.44140625" style="403" customWidth="1"/>
    <col min="12301" max="12301" width="4.6640625" style="403" customWidth="1"/>
    <col min="12302" max="12302" width="4.109375" style="403" customWidth="1"/>
    <col min="12303" max="12303" width="4.33203125" style="403" customWidth="1"/>
    <col min="12304" max="12304" width="4.6640625" style="403" customWidth="1"/>
    <col min="12305" max="12305" width="4.33203125" style="403" customWidth="1"/>
    <col min="12306" max="12306" width="4.109375" style="403" customWidth="1"/>
    <col min="12307" max="12308" width="4.33203125" style="403" customWidth="1"/>
    <col min="12309" max="12309" width="4.44140625" style="403" customWidth="1"/>
    <col min="12310" max="12310" width="4.109375" style="403" customWidth="1"/>
    <col min="12311" max="12311" width="4.6640625" style="403" customWidth="1"/>
    <col min="12312" max="12312" width="4.33203125" style="403" customWidth="1"/>
    <col min="12313" max="12313" width="4.44140625" style="403" customWidth="1"/>
    <col min="12314" max="12314" width="4.6640625" style="403" customWidth="1"/>
    <col min="12315" max="12316" width="4.109375" style="403" customWidth="1"/>
    <col min="12317" max="12317" width="4.6640625" style="403" customWidth="1"/>
    <col min="12318" max="12318" width="4.109375" style="403" customWidth="1"/>
    <col min="12319" max="12319" width="4.33203125" style="403" customWidth="1"/>
    <col min="12320" max="12320" width="5" style="403" customWidth="1"/>
    <col min="12321" max="12323" width="4.6640625" style="403" customWidth="1"/>
    <col min="12324" max="12325" width="5" style="403" customWidth="1"/>
    <col min="12326" max="12326" width="5.44140625" style="403" customWidth="1"/>
    <col min="12327" max="12544" width="8.88671875" style="403"/>
    <col min="12545" max="12545" width="3.44140625" style="403" customWidth="1"/>
    <col min="12546" max="12546" width="37.88671875" style="403" customWidth="1"/>
    <col min="12547" max="12547" width="3.6640625" style="403" customWidth="1"/>
    <col min="12548" max="12548" width="3.44140625" style="403" customWidth="1"/>
    <col min="12549" max="12549" width="4.44140625" style="403" customWidth="1"/>
    <col min="12550" max="12550" width="3.6640625" style="403" customWidth="1"/>
    <col min="12551" max="12551" width="3.44140625" style="403" customWidth="1"/>
    <col min="12552" max="12553" width="4.44140625" style="403" customWidth="1"/>
    <col min="12554" max="12554" width="4.5546875" style="403" customWidth="1"/>
    <col min="12555" max="12555" width="4.109375" style="403" customWidth="1"/>
    <col min="12556" max="12556" width="4.44140625" style="403" customWidth="1"/>
    <col min="12557" max="12557" width="4.6640625" style="403" customWidth="1"/>
    <col min="12558" max="12558" width="4.109375" style="403" customWidth="1"/>
    <col min="12559" max="12559" width="4.33203125" style="403" customWidth="1"/>
    <col min="12560" max="12560" width="4.6640625" style="403" customWidth="1"/>
    <col min="12561" max="12561" width="4.33203125" style="403" customWidth="1"/>
    <col min="12562" max="12562" width="4.109375" style="403" customWidth="1"/>
    <col min="12563" max="12564" width="4.33203125" style="403" customWidth="1"/>
    <col min="12565" max="12565" width="4.44140625" style="403" customWidth="1"/>
    <col min="12566" max="12566" width="4.109375" style="403" customWidth="1"/>
    <col min="12567" max="12567" width="4.6640625" style="403" customWidth="1"/>
    <col min="12568" max="12568" width="4.33203125" style="403" customWidth="1"/>
    <col min="12569" max="12569" width="4.44140625" style="403" customWidth="1"/>
    <col min="12570" max="12570" width="4.6640625" style="403" customWidth="1"/>
    <col min="12571" max="12572" width="4.109375" style="403" customWidth="1"/>
    <col min="12573" max="12573" width="4.6640625" style="403" customWidth="1"/>
    <col min="12574" max="12574" width="4.109375" style="403" customWidth="1"/>
    <col min="12575" max="12575" width="4.33203125" style="403" customWidth="1"/>
    <col min="12576" max="12576" width="5" style="403" customWidth="1"/>
    <col min="12577" max="12579" width="4.6640625" style="403" customWidth="1"/>
    <col min="12580" max="12581" width="5" style="403" customWidth="1"/>
    <col min="12582" max="12582" width="5.44140625" style="403" customWidth="1"/>
    <col min="12583" max="12800" width="8.88671875" style="403"/>
    <col min="12801" max="12801" width="3.44140625" style="403" customWidth="1"/>
    <col min="12802" max="12802" width="37.88671875" style="403" customWidth="1"/>
    <col min="12803" max="12803" width="3.6640625" style="403" customWidth="1"/>
    <col min="12804" max="12804" width="3.44140625" style="403" customWidth="1"/>
    <col min="12805" max="12805" width="4.44140625" style="403" customWidth="1"/>
    <col min="12806" max="12806" width="3.6640625" style="403" customWidth="1"/>
    <col min="12807" max="12807" width="3.44140625" style="403" customWidth="1"/>
    <col min="12808" max="12809" width="4.44140625" style="403" customWidth="1"/>
    <col min="12810" max="12810" width="4.5546875" style="403" customWidth="1"/>
    <col min="12811" max="12811" width="4.109375" style="403" customWidth="1"/>
    <col min="12812" max="12812" width="4.44140625" style="403" customWidth="1"/>
    <col min="12813" max="12813" width="4.6640625" style="403" customWidth="1"/>
    <col min="12814" max="12814" width="4.109375" style="403" customWidth="1"/>
    <col min="12815" max="12815" width="4.33203125" style="403" customWidth="1"/>
    <col min="12816" max="12816" width="4.6640625" style="403" customWidth="1"/>
    <col min="12817" max="12817" width="4.33203125" style="403" customWidth="1"/>
    <col min="12818" max="12818" width="4.109375" style="403" customWidth="1"/>
    <col min="12819" max="12820" width="4.33203125" style="403" customWidth="1"/>
    <col min="12821" max="12821" width="4.44140625" style="403" customWidth="1"/>
    <col min="12822" max="12822" width="4.109375" style="403" customWidth="1"/>
    <col min="12823" max="12823" width="4.6640625" style="403" customWidth="1"/>
    <col min="12824" max="12824" width="4.33203125" style="403" customWidth="1"/>
    <col min="12825" max="12825" width="4.44140625" style="403" customWidth="1"/>
    <col min="12826" max="12826" width="4.6640625" style="403" customWidth="1"/>
    <col min="12827" max="12828" width="4.109375" style="403" customWidth="1"/>
    <col min="12829" max="12829" width="4.6640625" style="403" customWidth="1"/>
    <col min="12830" max="12830" width="4.109375" style="403" customWidth="1"/>
    <col min="12831" max="12831" width="4.33203125" style="403" customWidth="1"/>
    <col min="12832" max="12832" width="5" style="403" customWidth="1"/>
    <col min="12833" max="12835" width="4.6640625" style="403" customWidth="1"/>
    <col min="12836" max="12837" width="5" style="403" customWidth="1"/>
    <col min="12838" max="12838" width="5.44140625" style="403" customWidth="1"/>
    <col min="12839" max="13056" width="8.88671875" style="403"/>
    <col min="13057" max="13057" width="3.44140625" style="403" customWidth="1"/>
    <col min="13058" max="13058" width="37.88671875" style="403" customWidth="1"/>
    <col min="13059" max="13059" width="3.6640625" style="403" customWidth="1"/>
    <col min="13060" max="13060" width="3.44140625" style="403" customWidth="1"/>
    <col min="13061" max="13061" width="4.44140625" style="403" customWidth="1"/>
    <col min="13062" max="13062" width="3.6640625" style="403" customWidth="1"/>
    <col min="13063" max="13063" width="3.44140625" style="403" customWidth="1"/>
    <col min="13064" max="13065" width="4.44140625" style="403" customWidth="1"/>
    <col min="13066" max="13066" width="4.5546875" style="403" customWidth="1"/>
    <col min="13067" max="13067" width="4.109375" style="403" customWidth="1"/>
    <col min="13068" max="13068" width="4.44140625" style="403" customWidth="1"/>
    <col min="13069" max="13069" width="4.6640625" style="403" customWidth="1"/>
    <col min="13070" max="13070" width="4.109375" style="403" customWidth="1"/>
    <col min="13071" max="13071" width="4.33203125" style="403" customWidth="1"/>
    <col min="13072" max="13072" width="4.6640625" style="403" customWidth="1"/>
    <col min="13073" max="13073" width="4.33203125" style="403" customWidth="1"/>
    <col min="13074" max="13074" width="4.109375" style="403" customWidth="1"/>
    <col min="13075" max="13076" width="4.33203125" style="403" customWidth="1"/>
    <col min="13077" max="13077" width="4.44140625" style="403" customWidth="1"/>
    <col min="13078" max="13078" width="4.109375" style="403" customWidth="1"/>
    <col min="13079" max="13079" width="4.6640625" style="403" customWidth="1"/>
    <col min="13080" max="13080" width="4.33203125" style="403" customWidth="1"/>
    <col min="13081" max="13081" width="4.44140625" style="403" customWidth="1"/>
    <col min="13082" max="13082" width="4.6640625" style="403" customWidth="1"/>
    <col min="13083" max="13084" width="4.109375" style="403" customWidth="1"/>
    <col min="13085" max="13085" width="4.6640625" style="403" customWidth="1"/>
    <col min="13086" max="13086" width="4.109375" style="403" customWidth="1"/>
    <col min="13087" max="13087" width="4.33203125" style="403" customWidth="1"/>
    <col min="13088" max="13088" width="5" style="403" customWidth="1"/>
    <col min="13089" max="13091" width="4.6640625" style="403" customWidth="1"/>
    <col min="13092" max="13093" width="5" style="403" customWidth="1"/>
    <col min="13094" max="13094" width="5.44140625" style="403" customWidth="1"/>
    <col min="13095" max="13312" width="8.88671875" style="403"/>
    <col min="13313" max="13313" width="3.44140625" style="403" customWidth="1"/>
    <col min="13314" max="13314" width="37.88671875" style="403" customWidth="1"/>
    <col min="13315" max="13315" width="3.6640625" style="403" customWidth="1"/>
    <col min="13316" max="13316" width="3.44140625" style="403" customWidth="1"/>
    <col min="13317" max="13317" width="4.44140625" style="403" customWidth="1"/>
    <col min="13318" max="13318" width="3.6640625" style="403" customWidth="1"/>
    <col min="13319" max="13319" width="3.44140625" style="403" customWidth="1"/>
    <col min="13320" max="13321" width="4.44140625" style="403" customWidth="1"/>
    <col min="13322" max="13322" width="4.5546875" style="403" customWidth="1"/>
    <col min="13323" max="13323" width="4.109375" style="403" customWidth="1"/>
    <col min="13324" max="13324" width="4.44140625" style="403" customWidth="1"/>
    <col min="13325" max="13325" width="4.6640625" style="403" customWidth="1"/>
    <col min="13326" max="13326" width="4.109375" style="403" customWidth="1"/>
    <col min="13327" max="13327" width="4.33203125" style="403" customWidth="1"/>
    <col min="13328" max="13328" width="4.6640625" style="403" customWidth="1"/>
    <col min="13329" max="13329" width="4.33203125" style="403" customWidth="1"/>
    <col min="13330" max="13330" width="4.109375" style="403" customWidth="1"/>
    <col min="13331" max="13332" width="4.33203125" style="403" customWidth="1"/>
    <col min="13333" max="13333" width="4.44140625" style="403" customWidth="1"/>
    <col min="13334" max="13334" width="4.109375" style="403" customWidth="1"/>
    <col min="13335" max="13335" width="4.6640625" style="403" customWidth="1"/>
    <col min="13336" max="13336" width="4.33203125" style="403" customWidth="1"/>
    <col min="13337" max="13337" width="4.44140625" style="403" customWidth="1"/>
    <col min="13338" max="13338" width="4.6640625" style="403" customWidth="1"/>
    <col min="13339" max="13340" width="4.109375" style="403" customWidth="1"/>
    <col min="13341" max="13341" width="4.6640625" style="403" customWidth="1"/>
    <col min="13342" max="13342" width="4.109375" style="403" customWidth="1"/>
    <col min="13343" max="13343" width="4.33203125" style="403" customWidth="1"/>
    <col min="13344" max="13344" width="5" style="403" customWidth="1"/>
    <col min="13345" max="13347" width="4.6640625" style="403" customWidth="1"/>
    <col min="13348" max="13349" width="5" style="403" customWidth="1"/>
    <col min="13350" max="13350" width="5.44140625" style="403" customWidth="1"/>
    <col min="13351" max="13568" width="8.88671875" style="403"/>
    <col min="13569" max="13569" width="3.44140625" style="403" customWidth="1"/>
    <col min="13570" max="13570" width="37.88671875" style="403" customWidth="1"/>
    <col min="13571" max="13571" width="3.6640625" style="403" customWidth="1"/>
    <col min="13572" max="13572" width="3.44140625" style="403" customWidth="1"/>
    <col min="13573" max="13573" width="4.44140625" style="403" customWidth="1"/>
    <col min="13574" max="13574" width="3.6640625" style="403" customWidth="1"/>
    <col min="13575" max="13575" width="3.44140625" style="403" customWidth="1"/>
    <col min="13576" max="13577" width="4.44140625" style="403" customWidth="1"/>
    <col min="13578" max="13578" width="4.5546875" style="403" customWidth="1"/>
    <col min="13579" max="13579" width="4.109375" style="403" customWidth="1"/>
    <col min="13580" max="13580" width="4.44140625" style="403" customWidth="1"/>
    <col min="13581" max="13581" width="4.6640625" style="403" customWidth="1"/>
    <col min="13582" max="13582" width="4.109375" style="403" customWidth="1"/>
    <col min="13583" max="13583" width="4.33203125" style="403" customWidth="1"/>
    <col min="13584" max="13584" width="4.6640625" style="403" customWidth="1"/>
    <col min="13585" max="13585" width="4.33203125" style="403" customWidth="1"/>
    <col min="13586" max="13586" width="4.109375" style="403" customWidth="1"/>
    <col min="13587" max="13588" width="4.33203125" style="403" customWidth="1"/>
    <col min="13589" max="13589" width="4.44140625" style="403" customWidth="1"/>
    <col min="13590" max="13590" width="4.109375" style="403" customWidth="1"/>
    <col min="13591" max="13591" width="4.6640625" style="403" customWidth="1"/>
    <col min="13592" max="13592" width="4.33203125" style="403" customWidth="1"/>
    <col min="13593" max="13593" width="4.44140625" style="403" customWidth="1"/>
    <col min="13594" max="13594" width="4.6640625" style="403" customWidth="1"/>
    <col min="13595" max="13596" width="4.109375" style="403" customWidth="1"/>
    <col min="13597" max="13597" width="4.6640625" style="403" customWidth="1"/>
    <col min="13598" max="13598" width="4.109375" style="403" customWidth="1"/>
    <col min="13599" max="13599" width="4.33203125" style="403" customWidth="1"/>
    <col min="13600" max="13600" width="5" style="403" customWidth="1"/>
    <col min="13601" max="13603" width="4.6640625" style="403" customWidth="1"/>
    <col min="13604" max="13605" width="5" style="403" customWidth="1"/>
    <col min="13606" max="13606" width="5.44140625" style="403" customWidth="1"/>
    <col min="13607" max="13824" width="8.88671875" style="403"/>
    <col min="13825" max="13825" width="3.44140625" style="403" customWidth="1"/>
    <col min="13826" max="13826" width="37.88671875" style="403" customWidth="1"/>
    <col min="13827" max="13827" width="3.6640625" style="403" customWidth="1"/>
    <col min="13828" max="13828" width="3.44140625" style="403" customWidth="1"/>
    <col min="13829" max="13829" width="4.44140625" style="403" customWidth="1"/>
    <col min="13830" max="13830" width="3.6640625" style="403" customWidth="1"/>
    <col min="13831" max="13831" width="3.44140625" style="403" customWidth="1"/>
    <col min="13832" max="13833" width="4.44140625" style="403" customWidth="1"/>
    <col min="13834" max="13834" width="4.5546875" style="403" customWidth="1"/>
    <col min="13835" max="13835" width="4.109375" style="403" customWidth="1"/>
    <col min="13836" max="13836" width="4.44140625" style="403" customWidth="1"/>
    <col min="13837" max="13837" width="4.6640625" style="403" customWidth="1"/>
    <col min="13838" max="13838" width="4.109375" style="403" customWidth="1"/>
    <col min="13839" max="13839" width="4.33203125" style="403" customWidth="1"/>
    <col min="13840" max="13840" width="4.6640625" style="403" customWidth="1"/>
    <col min="13841" max="13841" width="4.33203125" style="403" customWidth="1"/>
    <col min="13842" max="13842" width="4.109375" style="403" customWidth="1"/>
    <col min="13843" max="13844" width="4.33203125" style="403" customWidth="1"/>
    <col min="13845" max="13845" width="4.44140625" style="403" customWidth="1"/>
    <col min="13846" max="13846" width="4.109375" style="403" customWidth="1"/>
    <col min="13847" max="13847" width="4.6640625" style="403" customWidth="1"/>
    <col min="13848" max="13848" width="4.33203125" style="403" customWidth="1"/>
    <col min="13849" max="13849" width="4.44140625" style="403" customWidth="1"/>
    <col min="13850" max="13850" width="4.6640625" style="403" customWidth="1"/>
    <col min="13851" max="13852" width="4.109375" style="403" customWidth="1"/>
    <col min="13853" max="13853" width="4.6640625" style="403" customWidth="1"/>
    <col min="13854" max="13854" width="4.109375" style="403" customWidth="1"/>
    <col min="13855" max="13855" width="4.33203125" style="403" customWidth="1"/>
    <col min="13856" max="13856" width="5" style="403" customWidth="1"/>
    <col min="13857" max="13859" width="4.6640625" style="403" customWidth="1"/>
    <col min="13860" max="13861" width="5" style="403" customWidth="1"/>
    <col min="13862" max="13862" width="5.44140625" style="403" customWidth="1"/>
    <col min="13863" max="14080" width="8.88671875" style="403"/>
    <col min="14081" max="14081" width="3.44140625" style="403" customWidth="1"/>
    <col min="14082" max="14082" width="37.88671875" style="403" customWidth="1"/>
    <col min="14083" max="14083" width="3.6640625" style="403" customWidth="1"/>
    <col min="14084" max="14084" width="3.44140625" style="403" customWidth="1"/>
    <col min="14085" max="14085" width="4.44140625" style="403" customWidth="1"/>
    <col min="14086" max="14086" width="3.6640625" style="403" customWidth="1"/>
    <col min="14087" max="14087" width="3.44140625" style="403" customWidth="1"/>
    <col min="14088" max="14089" width="4.44140625" style="403" customWidth="1"/>
    <col min="14090" max="14090" width="4.5546875" style="403" customWidth="1"/>
    <col min="14091" max="14091" width="4.109375" style="403" customWidth="1"/>
    <col min="14092" max="14092" width="4.44140625" style="403" customWidth="1"/>
    <col min="14093" max="14093" width="4.6640625" style="403" customWidth="1"/>
    <col min="14094" max="14094" width="4.109375" style="403" customWidth="1"/>
    <col min="14095" max="14095" width="4.33203125" style="403" customWidth="1"/>
    <col min="14096" max="14096" width="4.6640625" style="403" customWidth="1"/>
    <col min="14097" max="14097" width="4.33203125" style="403" customWidth="1"/>
    <col min="14098" max="14098" width="4.109375" style="403" customWidth="1"/>
    <col min="14099" max="14100" width="4.33203125" style="403" customWidth="1"/>
    <col min="14101" max="14101" width="4.44140625" style="403" customWidth="1"/>
    <col min="14102" max="14102" width="4.109375" style="403" customWidth="1"/>
    <col min="14103" max="14103" width="4.6640625" style="403" customWidth="1"/>
    <col min="14104" max="14104" width="4.33203125" style="403" customWidth="1"/>
    <col min="14105" max="14105" width="4.44140625" style="403" customWidth="1"/>
    <col min="14106" max="14106" width="4.6640625" style="403" customWidth="1"/>
    <col min="14107" max="14108" width="4.109375" style="403" customWidth="1"/>
    <col min="14109" max="14109" width="4.6640625" style="403" customWidth="1"/>
    <col min="14110" max="14110" width="4.109375" style="403" customWidth="1"/>
    <col min="14111" max="14111" width="4.33203125" style="403" customWidth="1"/>
    <col min="14112" max="14112" width="5" style="403" customWidth="1"/>
    <col min="14113" max="14115" width="4.6640625" style="403" customWidth="1"/>
    <col min="14116" max="14117" width="5" style="403" customWidth="1"/>
    <col min="14118" max="14118" width="5.44140625" style="403" customWidth="1"/>
    <col min="14119" max="14336" width="8.88671875" style="403"/>
    <col min="14337" max="14337" width="3.44140625" style="403" customWidth="1"/>
    <col min="14338" max="14338" width="37.88671875" style="403" customWidth="1"/>
    <col min="14339" max="14339" width="3.6640625" style="403" customWidth="1"/>
    <col min="14340" max="14340" width="3.44140625" style="403" customWidth="1"/>
    <col min="14341" max="14341" width="4.44140625" style="403" customWidth="1"/>
    <col min="14342" max="14342" width="3.6640625" style="403" customWidth="1"/>
    <col min="14343" max="14343" width="3.44140625" style="403" customWidth="1"/>
    <col min="14344" max="14345" width="4.44140625" style="403" customWidth="1"/>
    <col min="14346" max="14346" width="4.5546875" style="403" customWidth="1"/>
    <col min="14347" max="14347" width="4.109375" style="403" customWidth="1"/>
    <col min="14348" max="14348" width="4.44140625" style="403" customWidth="1"/>
    <col min="14349" max="14349" width="4.6640625" style="403" customWidth="1"/>
    <col min="14350" max="14350" width="4.109375" style="403" customWidth="1"/>
    <col min="14351" max="14351" width="4.33203125" style="403" customWidth="1"/>
    <col min="14352" max="14352" width="4.6640625" style="403" customWidth="1"/>
    <col min="14353" max="14353" width="4.33203125" style="403" customWidth="1"/>
    <col min="14354" max="14354" width="4.109375" style="403" customWidth="1"/>
    <col min="14355" max="14356" width="4.33203125" style="403" customWidth="1"/>
    <col min="14357" max="14357" width="4.44140625" style="403" customWidth="1"/>
    <col min="14358" max="14358" width="4.109375" style="403" customWidth="1"/>
    <col min="14359" max="14359" width="4.6640625" style="403" customWidth="1"/>
    <col min="14360" max="14360" width="4.33203125" style="403" customWidth="1"/>
    <col min="14361" max="14361" width="4.44140625" style="403" customWidth="1"/>
    <col min="14362" max="14362" width="4.6640625" style="403" customWidth="1"/>
    <col min="14363" max="14364" width="4.109375" style="403" customWidth="1"/>
    <col min="14365" max="14365" width="4.6640625" style="403" customWidth="1"/>
    <col min="14366" max="14366" width="4.109375" style="403" customWidth="1"/>
    <col min="14367" max="14367" width="4.33203125" style="403" customWidth="1"/>
    <col min="14368" max="14368" width="5" style="403" customWidth="1"/>
    <col min="14369" max="14371" width="4.6640625" style="403" customWidth="1"/>
    <col min="14372" max="14373" width="5" style="403" customWidth="1"/>
    <col min="14374" max="14374" width="5.44140625" style="403" customWidth="1"/>
    <col min="14375" max="14592" width="8.88671875" style="403"/>
    <col min="14593" max="14593" width="3.44140625" style="403" customWidth="1"/>
    <col min="14594" max="14594" width="37.88671875" style="403" customWidth="1"/>
    <col min="14595" max="14595" width="3.6640625" style="403" customWidth="1"/>
    <col min="14596" max="14596" width="3.44140625" style="403" customWidth="1"/>
    <col min="14597" max="14597" width="4.44140625" style="403" customWidth="1"/>
    <col min="14598" max="14598" width="3.6640625" style="403" customWidth="1"/>
    <col min="14599" max="14599" width="3.44140625" style="403" customWidth="1"/>
    <col min="14600" max="14601" width="4.44140625" style="403" customWidth="1"/>
    <col min="14602" max="14602" width="4.5546875" style="403" customWidth="1"/>
    <col min="14603" max="14603" width="4.109375" style="403" customWidth="1"/>
    <col min="14604" max="14604" width="4.44140625" style="403" customWidth="1"/>
    <col min="14605" max="14605" width="4.6640625" style="403" customWidth="1"/>
    <col min="14606" max="14606" width="4.109375" style="403" customWidth="1"/>
    <col min="14607" max="14607" width="4.33203125" style="403" customWidth="1"/>
    <col min="14608" max="14608" width="4.6640625" style="403" customWidth="1"/>
    <col min="14609" max="14609" width="4.33203125" style="403" customWidth="1"/>
    <col min="14610" max="14610" width="4.109375" style="403" customWidth="1"/>
    <col min="14611" max="14612" width="4.33203125" style="403" customWidth="1"/>
    <col min="14613" max="14613" width="4.44140625" style="403" customWidth="1"/>
    <col min="14614" max="14614" width="4.109375" style="403" customWidth="1"/>
    <col min="14615" max="14615" width="4.6640625" style="403" customWidth="1"/>
    <col min="14616" max="14616" width="4.33203125" style="403" customWidth="1"/>
    <col min="14617" max="14617" width="4.44140625" style="403" customWidth="1"/>
    <col min="14618" max="14618" width="4.6640625" style="403" customWidth="1"/>
    <col min="14619" max="14620" width="4.109375" style="403" customWidth="1"/>
    <col min="14621" max="14621" width="4.6640625" style="403" customWidth="1"/>
    <col min="14622" max="14622" width="4.109375" style="403" customWidth="1"/>
    <col min="14623" max="14623" width="4.33203125" style="403" customWidth="1"/>
    <col min="14624" max="14624" width="5" style="403" customWidth="1"/>
    <col min="14625" max="14627" width="4.6640625" style="403" customWidth="1"/>
    <col min="14628" max="14629" width="5" style="403" customWidth="1"/>
    <col min="14630" max="14630" width="5.44140625" style="403" customWidth="1"/>
    <col min="14631" max="14848" width="8.88671875" style="403"/>
    <col min="14849" max="14849" width="3.44140625" style="403" customWidth="1"/>
    <col min="14850" max="14850" width="37.88671875" style="403" customWidth="1"/>
    <col min="14851" max="14851" width="3.6640625" style="403" customWidth="1"/>
    <col min="14852" max="14852" width="3.44140625" style="403" customWidth="1"/>
    <col min="14853" max="14853" width="4.44140625" style="403" customWidth="1"/>
    <col min="14854" max="14854" width="3.6640625" style="403" customWidth="1"/>
    <col min="14855" max="14855" width="3.44140625" style="403" customWidth="1"/>
    <col min="14856" max="14857" width="4.44140625" style="403" customWidth="1"/>
    <col min="14858" max="14858" width="4.5546875" style="403" customWidth="1"/>
    <col min="14859" max="14859" width="4.109375" style="403" customWidth="1"/>
    <col min="14860" max="14860" width="4.44140625" style="403" customWidth="1"/>
    <col min="14861" max="14861" width="4.6640625" style="403" customWidth="1"/>
    <col min="14862" max="14862" width="4.109375" style="403" customWidth="1"/>
    <col min="14863" max="14863" width="4.33203125" style="403" customWidth="1"/>
    <col min="14864" max="14864" width="4.6640625" style="403" customWidth="1"/>
    <col min="14865" max="14865" width="4.33203125" style="403" customWidth="1"/>
    <col min="14866" max="14866" width="4.109375" style="403" customWidth="1"/>
    <col min="14867" max="14868" width="4.33203125" style="403" customWidth="1"/>
    <col min="14869" max="14869" width="4.44140625" style="403" customWidth="1"/>
    <col min="14870" max="14870" width="4.109375" style="403" customWidth="1"/>
    <col min="14871" max="14871" width="4.6640625" style="403" customWidth="1"/>
    <col min="14872" max="14872" width="4.33203125" style="403" customWidth="1"/>
    <col min="14873" max="14873" width="4.44140625" style="403" customWidth="1"/>
    <col min="14874" max="14874" width="4.6640625" style="403" customWidth="1"/>
    <col min="14875" max="14876" width="4.109375" style="403" customWidth="1"/>
    <col min="14877" max="14877" width="4.6640625" style="403" customWidth="1"/>
    <col min="14878" max="14878" width="4.109375" style="403" customWidth="1"/>
    <col min="14879" max="14879" width="4.33203125" style="403" customWidth="1"/>
    <col min="14880" max="14880" width="5" style="403" customWidth="1"/>
    <col min="14881" max="14883" width="4.6640625" style="403" customWidth="1"/>
    <col min="14884" max="14885" width="5" style="403" customWidth="1"/>
    <col min="14886" max="14886" width="5.44140625" style="403" customWidth="1"/>
    <col min="14887" max="15104" width="8.88671875" style="403"/>
    <col min="15105" max="15105" width="3.44140625" style="403" customWidth="1"/>
    <col min="15106" max="15106" width="37.88671875" style="403" customWidth="1"/>
    <col min="15107" max="15107" width="3.6640625" style="403" customWidth="1"/>
    <col min="15108" max="15108" width="3.44140625" style="403" customWidth="1"/>
    <col min="15109" max="15109" width="4.44140625" style="403" customWidth="1"/>
    <col min="15110" max="15110" width="3.6640625" style="403" customWidth="1"/>
    <col min="15111" max="15111" width="3.44140625" style="403" customWidth="1"/>
    <col min="15112" max="15113" width="4.44140625" style="403" customWidth="1"/>
    <col min="15114" max="15114" width="4.5546875" style="403" customWidth="1"/>
    <col min="15115" max="15115" width="4.109375" style="403" customWidth="1"/>
    <col min="15116" max="15116" width="4.44140625" style="403" customWidth="1"/>
    <col min="15117" max="15117" width="4.6640625" style="403" customWidth="1"/>
    <col min="15118" max="15118" width="4.109375" style="403" customWidth="1"/>
    <col min="15119" max="15119" width="4.33203125" style="403" customWidth="1"/>
    <col min="15120" max="15120" width="4.6640625" style="403" customWidth="1"/>
    <col min="15121" max="15121" width="4.33203125" style="403" customWidth="1"/>
    <col min="15122" max="15122" width="4.109375" style="403" customWidth="1"/>
    <col min="15123" max="15124" width="4.33203125" style="403" customWidth="1"/>
    <col min="15125" max="15125" width="4.44140625" style="403" customWidth="1"/>
    <col min="15126" max="15126" width="4.109375" style="403" customWidth="1"/>
    <col min="15127" max="15127" width="4.6640625" style="403" customWidth="1"/>
    <col min="15128" max="15128" width="4.33203125" style="403" customWidth="1"/>
    <col min="15129" max="15129" width="4.44140625" style="403" customWidth="1"/>
    <col min="15130" max="15130" width="4.6640625" style="403" customWidth="1"/>
    <col min="15131" max="15132" width="4.109375" style="403" customWidth="1"/>
    <col min="15133" max="15133" width="4.6640625" style="403" customWidth="1"/>
    <col min="15134" max="15134" width="4.109375" style="403" customWidth="1"/>
    <col min="15135" max="15135" width="4.33203125" style="403" customWidth="1"/>
    <col min="15136" max="15136" width="5" style="403" customWidth="1"/>
    <col min="15137" max="15139" width="4.6640625" style="403" customWidth="1"/>
    <col min="15140" max="15141" width="5" style="403" customWidth="1"/>
    <col min="15142" max="15142" width="5.44140625" style="403" customWidth="1"/>
    <col min="15143" max="15360" width="8.88671875" style="403"/>
    <col min="15361" max="15361" width="3.44140625" style="403" customWidth="1"/>
    <col min="15362" max="15362" width="37.88671875" style="403" customWidth="1"/>
    <col min="15363" max="15363" width="3.6640625" style="403" customWidth="1"/>
    <col min="15364" max="15364" width="3.44140625" style="403" customWidth="1"/>
    <col min="15365" max="15365" width="4.44140625" style="403" customWidth="1"/>
    <col min="15366" max="15366" width="3.6640625" style="403" customWidth="1"/>
    <col min="15367" max="15367" width="3.44140625" style="403" customWidth="1"/>
    <col min="15368" max="15369" width="4.44140625" style="403" customWidth="1"/>
    <col min="15370" max="15370" width="4.5546875" style="403" customWidth="1"/>
    <col min="15371" max="15371" width="4.109375" style="403" customWidth="1"/>
    <col min="15372" max="15372" width="4.44140625" style="403" customWidth="1"/>
    <col min="15373" max="15373" width="4.6640625" style="403" customWidth="1"/>
    <col min="15374" max="15374" width="4.109375" style="403" customWidth="1"/>
    <col min="15375" max="15375" width="4.33203125" style="403" customWidth="1"/>
    <col min="15376" max="15376" width="4.6640625" style="403" customWidth="1"/>
    <col min="15377" max="15377" width="4.33203125" style="403" customWidth="1"/>
    <col min="15378" max="15378" width="4.109375" style="403" customWidth="1"/>
    <col min="15379" max="15380" width="4.33203125" style="403" customWidth="1"/>
    <col min="15381" max="15381" width="4.44140625" style="403" customWidth="1"/>
    <col min="15382" max="15382" width="4.109375" style="403" customWidth="1"/>
    <col min="15383" max="15383" width="4.6640625" style="403" customWidth="1"/>
    <col min="15384" max="15384" width="4.33203125" style="403" customWidth="1"/>
    <col min="15385" max="15385" width="4.44140625" style="403" customWidth="1"/>
    <col min="15386" max="15386" width="4.6640625" style="403" customWidth="1"/>
    <col min="15387" max="15388" width="4.109375" style="403" customWidth="1"/>
    <col min="15389" max="15389" width="4.6640625" style="403" customWidth="1"/>
    <col min="15390" max="15390" width="4.109375" style="403" customWidth="1"/>
    <col min="15391" max="15391" width="4.33203125" style="403" customWidth="1"/>
    <col min="15392" max="15392" width="5" style="403" customWidth="1"/>
    <col min="15393" max="15395" width="4.6640625" style="403" customWidth="1"/>
    <col min="15396" max="15397" width="5" style="403" customWidth="1"/>
    <col min="15398" max="15398" width="5.44140625" style="403" customWidth="1"/>
    <col min="15399" max="15616" width="8.88671875" style="403"/>
    <col min="15617" max="15617" width="3.44140625" style="403" customWidth="1"/>
    <col min="15618" max="15618" width="37.88671875" style="403" customWidth="1"/>
    <col min="15619" max="15619" width="3.6640625" style="403" customWidth="1"/>
    <col min="15620" max="15620" width="3.44140625" style="403" customWidth="1"/>
    <col min="15621" max="15621" width="4.44140625" style="403" customWidth="1"/>
    <col min="15622" max="15622" width="3.6640625" style="403" customWidth="1"/>
    <col min="15623" max="15623" width="3.44140625" style="403" customWidth="1"/>
    <col min="15624" max="15625" width="4.44140625" style="403" customWidth="1"/>
    <col min="15626" max="15626" width="4.5546875" style="403" customWidth="1"/>
    <col min="15627" max="15627" width="4.109375" style="403" customWidth="1"/>
    <col min="15628" max="15628" width="4.44140625" style="403" customWidth="1"/>
    <col min="15629" max="15629" width="4.6640625" style="403" customWidth="1"/>
    <col min="15630" max="15630" width="4.109375" style="403" customWidth="1"/>
    <col min="15631" max="15631" width="4.33203125" style="403" customWidth="1"/>
    <col min="15632" max="15632" width="4.6640625" style="403" customWidth="1"/>
    <col min="15633" max="15633" width="4.33203125" style="403" customWidth="1"/>
    <col min="15634" max="15634" width="4.109375" style="403" customWidth="1"/>
    <col min="15635" max="15636" width="4.33203125" style="403" customWidth="1"/>
    <col min="15637" max="15637" width="4.44140625" style="403" customWidth="1"/>
    <col min="15638" max="15638" width="4.109375" style="403" customWidth="1"/>
    <col min="15639" max="15639" width="4.6640625" style="403" customWidth="1"/>
    <col min="15640" max="15640" width="4.33203125" style="403" customWidth="1"/>
    <col min="15641" max="15641" width="4.44140625" style="403" customWidth="1"/>
    <col min="15642" max="15642" width="4.6640625" style="403" customWidth="1"/>
    <col min="15643" max="15644" width="4.109375" style="403" customWidth="1"/>
    <col min="15645" max="15645" width="4.6640625" style="403" customWidth="1"/>
    <col min="15646" max="15646" width="4.109375" style="403" customWidth="1"/>
    <col min="15647" max="15647" width="4.33203125" style="403" customWidth="1"/>
    <col min="15648" max="15648" width="5" style="403" customWidth="1"/>
    <col min="15649" max="15651" width="4.6640625" style="403" customWidth="1"/>
    <col min="15652" max="15653" width="5" style="403" customWidth="1"/>
    <col min="15654" max="15654" width="5.44140625" style="403" customWidth="1"/>
    <col min="15655" max="15872" width="8.88671875" style="403"/>
    <col min="15873" max="15873" width="3.44140625" style="403" customWidth="1"/>
    <col min="15874" max="15874" width="37.88671875" style="403" customWidth="1"/>
    <col min="15875" max="15875" width="3.6640625" style="403" customWidth="1"/>
    <col min="15876" max="15876" width="3.44140625" style="403" customWidth="1"/>
    <col min="15877" max="15877" width="4.44140625" style="403" customWidth="1"/>
    <col min="15878" max="15878" width="3.6640625" style="403" customWidth="1"/>
    <col min="15879" max="15879" width="3.44140625" style="403" customWidth="1"/>
    <col min="15880" max="15881" width="4.44140625" style="403" customWidth="1"/>
    <col min="15882" max="15882" width="4.5546875" style="403" customWidth="1"/>
    <col min="15883" max="15883" width="4.109375" style="403" customWidth="1"/>
    <col min="15884" max="15884" width="4.44140625" style="403" customWidth="1"/>
    <col min="15885" max="15885" width="4.6640625" style="403" customWidth="1"/>
    <col min="15886" max="15886" width="4.109375" style="403" customWidth="1"/>
    <col min="15887" max="15887" width="4.33203125" style="403" customWidth="1"/>
    <col min="15888" max="15888" width="4.6640625" style="403" customWidth="1"/>
    <col min="15889" max="15889" width="4.33203125" style="403" customWidth="1"/>
    <col min="15890" max="15890" width="4.109375" style="403" customWidth="1"/>
    <col min="15891" max="15892" width="4.33203125" style="403" customWidth="1"/>
    <col min="15893" max="15893" width="4.44140625" style="403" customWidth="1"/>
    <col min="15894" max="15894" width="4.109375" style="403" customWidth="1"/>
    <col min="15895" max="15895" width="4.6640625" style="403" customWidth="1"/>
    <col min="15896" max="15896" width="4.33203125" style="403" customWidth="1"/>
    <col min="15897" max="15897" width="4.44140625" style="403" customWidth="1"/>
    <col min="15898" max="15898" width="4.6640625" style="403" customWidth="1"/>
    <col min="15899" max="15900" width="4.109375" style="403" customWidth="1"/>
    <col min="15901" max="15901" width="4.6640625" style="403" customWidth="1"/>
    <col min="15902" max="15902" width="4.109375" style="403" customWidth="1"/>
    <col min="15903" max="15903" width="4.33203125" style="403" customWidth="1"/>
    <col min="15904" max="15904" width="5" style="403" customWidth="1"/>
    <col min="15905" max="15907" width="4.6640625" style="403" customWidth="1"/>
    <col min="15908" max="15909" width="5" style="403" customWidth="1"/>
    <col min="15910" max="15910" width="5.44140625" style="403" customWidth="1"/>
    <col min="15911" max="16128" width="8.88671875" style="403"/>
    <col min="16129" max="16129" width="3.44140625" style="403" customWidth="1"/>
    <col min="16130" max="16130" width="37.88671875" style="403" customWidth="1"/>
    <col min="16131" max="16131" width="3.6640625" style="403" customWidth="1"/>
    <col min="16132" max="16132" width="3.44140625" style="403" customWidth="1"/>
    <col min="16133" max="16133" width="4.44140625" style="403" customWidth="1"/>
    <col min="16134" max="16134" width="3.6640625" style="403" customWidth="1"/>
    <col min="16135" max="16135" width="3.44140625" style="403" customWidth="1"/>
    <col min="16136" max="16137" width="4.44140625" style="403" customWidth="1"/>
    <col min="16138" max="16138" width="4.5546875" style="403" customWidth="1"/>
    <col min="16139" max="16139" width="4.109375" style="403" customWidth="1"/>
    <col min="16140" max="16140" width="4.44140625" style="403" customWidth="1"/>
    <col min="16141" max="16141" width="4.6640625" style="403" customWidth="1"/>
    <col min="16142" max="16142" width="4.109375" style="403" customWidth="1"/>
    <col min="16143" max="16143" width="4.33203125" style="403" customWidth="1"/>
    <col min="16144" max="16144" width="4.6640625" style="403" customWidth="1"/>
    <col min="16145" max="16145" width="4.33203125" style="403" customWidth="1"/>
    <col min="16146" max="16146" width="4.109375" style="403" customWidth="1"/>
    <col min="16147" max="16148" width="4.33203125" style="403" customWidth="1"/>
    <col min="16149" max="16149" width="4.44140625" style="403" customWidth="1"/>
    <col min="16150" max="16150" width="4.109375" style="403" customWidth="1"/>
    <col min="16151" max="16151" width="4.6640625" style="403" customWidth="1"/>
    <col min="16152" max="16152" width="4.33203125" style="403" customWidth="1"/>
    <col min="16153" max="16153" width="4.44140625" style="403" customWidth="1"/>
    <col min="16154" max="16154" width="4.6640625" style="403" customWidth="1"/>
    <col min="16155" max="16156" width="4.109375" style="403" customWidth="1"/>
    <col min="16157" max="16157" width="4.6640625" style="403" customWidth="1"/>
    <col min="16158" max="16158" width="4.109375" style="403" customWidth="1"/>
    <col min="16159" max="16159" width="4.33203125" style="403" customWidth="1"/>
    <col min="16160" max="16160" width="5" style="403" customWidth="1"/>
    <col min="16161" max="16163" width="4.6640625" style="403" customWidth="1"/>
    <col min="16164" max="16165" width="5" style="403" customWidth="1"/>
    <col min="16166" max="16166" width="5.44140625" style="403" customWidth="1"/>
    <col min="16167" max="16384" width="8.88671875" style="403"/>
  </cols>
  <sheetData>
    <row r="1" spans="1:38" ht="15.6" x14ac:dyDescent="0.3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</row>
    <row r="2" spans="1:38" ht="15.6" x14ac:dyDescent="0.3">
      <c r="A2" s="445" t="s">
        <v>618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1:38" ht="15.6" x14ac:dyDescent="0.3">
      <c r="A3" s="446" t="s">
        <v>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38" ht="15.6" x14ac:dyDescent="0.3">
      <c r="A4" s="446" t="s">
        <v>27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38" ht="15.6" x14ac:dyDescent="0.3">
      <c r="A5" s="446" t="s">
        <v>641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</row>
    <row r="6" spans="1:38" ht="15.6" x14ac:dyDescent="0.3">
      <c r="A6" s="404" t="s">
        <v>642</v>
      </c>
      <c r="B6" s="404"/>
      <c r="C6" s="404"/>
      <c r="D6" s="404"/>
      <c r="E6" s="405"/>
      <c r="F6" s="404"/>
      <c r="G6" s="404"/>
      <c r="H6" s="405"/>
      <c r="I6" s="404"/>
      <c r="J6" s="404"/>
      <c r="K6" s="404"/>
      <c r="O6" s="404"/>
      <c r="P6" s="404"/>
      <c r="Q6" s="404"/>
      <c r="AD6" s="404"/>
      <c r="AE6" s="404"/>
      <c r="AF6" s="404"/>
      <c r="AG6" s="404"/>
      <c r="AH6" s="404"/>
      <c r="AI6" s="404"/>
      <c r="AJ6" s="404"/>
      <c r="AK6" s="404"/>
      <c r="AL6" s="404"/>
    </row>
    <row r="8" spans="1:38" s="406" customFormat="1" ht="68.25" customHeight="1" x14ac:dyDescent="0.3">
      <c r="A8" s="447" t="s">
        <v>3</v>
      </c>
      <c r="B8" s="449" t="s">
        <v>4</v>
      </c>
      <c r="C8" s="472" t="s">
        <v>54</v>
      </c>
      <c r="D8" s="472"/>
      <c r="E8" s="472"/>
      <c r="F8" s="472" t="s">
        <v>643</v>
      </c>
      <c r="G8" s="472"/>
      <c r="H8" s="472"/>
      <c r="I8" s="471" t="s">
        <v>644</v>
      </c>
      <c r="J8" s="471"/>
      <c r="K8" s="471"/>
      <c r="L8" s="451" t="s">
        <v>645</v>
      </c>
      <c r="M8" s="452"/>
      <c r="N8" s="453"/>
      <c r="O8" s="451" t="s">
        <v>646</v>
      </c>
      <c r="P8" s="452"/>
      <c r="Q8" s="453"/>
      <c r="R8" s="471" t="s">
        <v>647</v>
      </c>
      <c r="S8" s="471"/>
      <c r="T8" s="471"/>
      <c r="U8" s="451" t="s">
        <v>648</v>
      </c>
      <c r="V8" s="452"/>
      <c r="W8" s="453"/>
      <c r="X8" s="472" t="s">
        <v>649</v>
      </c>
      <c r="Y8" s="472"/>
      <c r="Z8" s="472"/>
      <c r="AA8" s="472" t="s">
        <v>650</v>
      </c>
      <c r="AB8" s="472"/>
      <c r="AC8" s="472"/>
      <c r="AD8" s="472" t="s">
        <v>651</v>
      </c>
      <c r="AE8" s="472"/>
      <c r="AF8" s="472"/>
      <c r="AG8" s="472" t="s">
        <v>652</v>
      </c>
      <c r="AH8" s="472"/>
      <c r="AI8" s="472"/>
      <c r="AJ8" s="473" t="s">
        <v>5</v>
      </c>
      <c r="AK8" s="474"/>
      <c r="AL8" s="475"/>
    </row>
    <row r="9" spans="1:38" s="406" customFormat="1" ht="26.4" customHeight="1" x14ac:dyDescent="0.3">
      <c r="A9" s="448"/>
      <c r="B9" s="450"/>
      <c r="C9" s="454" t="s">
        <v>629</v>
      </c>
      <c r="D9" s="455"/>
      <c r="E9" s="456"/>
      <c r="F9" s="472" t="s">
        <v>333</v>
      </c>
      <c r="G9" s="472"/>
      <c r="H9" s="472"/>
      <c r="I9" s="465" t="s">
        <v>329</v>
      </c>
      <c r="J9" s="466"/>
      <c r="K9" s="467"/>
      <c r="L9" s="465" t="s">
        <v>344</v>
      </c>
      <c r="M9" s="466"/>
      <c r="N9" s="467"/>
      <c r="O9" s="465" t="s">
        <v>337</v>
      </c>
      <c r="P9" s="466"/>
      <c r="Q9" s="467"/>
      <c r="R9" s="465" t="s">
        <v>631</v>
      </c>
      <c r="S9" s="466"/>
      <c r="T9" s="467"/>
      <c r="U9" s="451" t="s">
        <v>629</v>
      </c>
      <c r="V9" s="452"/>
      <c r="W9" s="453"/>
      <c r="X9" s="442" t="s">
        <v>631</v>
      </c>
      <c r="Y9" s="443"/>
      <c r="Z9" s="444"/>
      <c r="AA9" s="472" t="s">
        <v>333</v>
      </c>
      <c r="AB9" s="472"/>
      <c r="AC9" s="472"/>
      <c r="AD9" s="454" t="s">
        <v>653</v>
      </c>
      <c r="AE9" s="455"/>
      <c r="AF9" s="456"/>
      <c r="AG9" s="454" t="s">
        <v>629</v>
      </c>
      <c r="AH9" s="455"/>
      <c r="AI9" s="456"/>
      <c r="AJ9" s="476"/>
      <c r="AK9" s="477"/>
      <c r="AL9" s="478"/>
    </row>
    <row r="10" spans="1:38" s="406" customFormat="1" ht="70.2" customHeight="1" x14ac:dyDescent="0.3">
      <c r="A10" s="389"/>
      <c r="B10" s="389"/>
      <c r="C10" s="389" t="s">
        <v>654</v>
      </c>
      <c r="D10" s="389" t="s">
        <v>655</v>
      </c>
      <c r="E10" s="389" t="s">
        <v>8</v>
      </c>
      <c r="F10" s="389" t="s">
        <v>654</v>
      </c>
      <c r="G10" s="389" t="s">
        <v>655</v>
      </c>
      <c r="H10" s="389" t="s">
        <v>8</v>
      </c>
      <c r="I10" s="389" t="s">
        <v>6</v>
      </c>
      <c r="J10" s="389" t="s">
        <v>7</v>
      </c>
      <c r="K10" s="389" t="s">
        <v>8</v>
      </c>
      <c r="L10" s="389" t="s">
        <v>6</v>
      </c>
      <c r="M10" s="389" t="s">
        <v>7</v>
      </c>
      <c r="N10" s="389" t="s">
        <v>8</v>
      </c>
      <c r="O10" s="389" t="s">
        <v>6</v>
      </c>
      <c r="P10" s="389" t="s">
        <v>7</v>
      </c>
      <c r="Q10" s="389" t="s">
        <v>8</v>
      </c>
      <c r="R10" s="389" t="s">
        <v>6</v>
      </c>
      <c r="S10" s="389" t="s">
        <v>7</v>
      </c>
      <c r="T10" s="389" t="s">
        <v>8</v>
      </c>
      <c r="U10" s="389" t="s">
        <v>6</v>
      </c>
      <c r="V10" s="389" t="s">
        <v>7</v>
      </c>
      <c r="W10" s="389" t="s">
        <v>8</v>
      </c>
      <c r="X10" s="389" t="s">
        <v>6</v>
      </c>
      <c r="Y10" s="389" t="s">
        <v>7</v>
      </c>
      <c r="Z10" s="389" t="s">
        <v>9</v>
      </c>
      <c r="AA10" s="389" t="s">
        <v>6</v>
      </c>
      <c r="AB10" s="389" t="s">
        <v>7</v>
      </c>
      <c r="AC10" s="389" t="s">
        <v>9</v>
      </c>
      <c r="AD10" s="389" t="s">
        <v>6</v>
      </c>
      <c r="AE10" s="389" t="s">
        <v>7</v>
      </c>
      <c r="AF10" s="389" t="s">
        <v>9</v>
      </c>
      <c r="AG10" s="389" t="s">
        <v>6</v>
      </c>
      <c r="AH10" s="389" t="s">
        <v>7</v>
      </c>
      <c r="AI10" s="389" t="s">
        <v>9</v>
      </c>
      <c r="AJ10" s="389" t="s">
        <v>6</v>
      </c>
      <c r="AK10" s="389" t="s">
        <v>7</v>
      </c>
      <c r="AL10" s="388" t="s">
        <v>632</v>
      </c>
    </row>
    <row r="11" spans="1:38" s="406" customFormat="1" ht="15.6" x14ac:dyDescent="0.25">
      <c r="A11" s="389">
        <v>1</v>
      </c>
      <c r="B11" s="407" t="s">
        <v>656</v>
      </c>
      <c r="C11" s="389"/>
      <c r="D11" s="408"/>
      <c r="E11" s="408">
        <v>70</v>
      </c>
      <c r="F11" s="397"/>
      <c r="G11" s="397"/>
      <c r="H11" s="397">
        <v>70</v>
      </c>
      <c r="I11" s="397">
        <v>5</v>
      </c>
      <c r="J11" s="397">
        <v>17</v>
      </c>
      <c r="K11" s="397">
        <v>60</v>
      </c>
      <c r="L11" s="397">
        <v>25</v>
      </c>
      <c r="M11" s="397">
        <v>50</v>
      </c>
      <c r="N11" s="397">
        <v>98</v>
      </c>
      <c r="O11" s="397">
        <v>20</v>
      </c>
      <c r="P11" s="397">
        <v>45</v>
      </c>
      <c r="Q11" s="397">
        <v>65</v>
      </c>
      <c r="R11" s="397">
        <v>14</v>
      </c>
      <c r="S11" s="409">
        <v>27.75</v>
      </c>
      <c r="T11" s="397">
        <v>69</v>
      </c>
      <c r="U11" s="397">
        <v>16</v>
      </c>
      <c r="V11" s="397">
        <v>28</v>
      </c>
      <c r="W11" s="397">
        <v>68</v>
      </c>
      <c r="X11" s="397">
        <v>15</v>
      </c>
      <c r="Y11" s="397">
        <v>33</v>
      </c>
      <c r="Z11" s="397">
        <v>46</v>
      </c>
      <c r="AA11" s="397">
        <v>20</v>
      </c>
      <c r="AB11" s="397">
        <v>35</v>
      </c>
      <c r="AC11" s="397">
        <v>45</v>
      </c>
      <c r="AD11" s="397">
        <v>25</v>
      </c>
      <c r="AE11" s="397">
        <v>50</v>
      </c>
      <c r="AF11" s="397">
        <v>68</v>
      </c>
      <c r="AG11" s="397">
        <v>17</v>
      </c>
      <c r="AH11" s="397">
        <v>32</v>
      </c>
      <c r="AI11" s="408">
        <v>57</v>
      </c>
      <c r="AJ11" s="394">
        <f>ROUND((I11+R11+U11+O11+X11+AA11+AD11+AG11+L11)/9,1)</f>
        <v>17.399999999999999</v>
      </c>
      <c r="AK11" s="394">
        <f>ROUND((J11+S11+V11+P11+Y11+AB11+AE11+AH11+M11)/9,1)</f>
        <v>35.299999999999997</v>
      </c>
      <c r="AL11" s="394">
        <f>ROUND((E11+H11+K11+T11+W11+Q11+Z11+AC11+AF11+AI11+N11)/11,1)</f>
        <v>65.099999999999994</v>
      </c>
    </row>
    <row r="12" spans="1:38" s="406" customFormat="1" ht="15.6" x14ac:dyDescent="0.25">
      <c r="A12" s="389">
        <f>A11+1</f>
        <v>2</v>
      </c>
      <c r="B12" s="407" t="s">
        <v>657</v>
      </c>
      <c r="C12" s="389"/>
      <c r="D12" s="408"/>
      <c r="E12" s="408">
        <v>80</v>
      </c>
      <c r="F12" s="397"/>
      <c r="G12" s="397"/>
      <c r="H12" s="397">
        <v>75</v>
      </c>
      <c r="I12" s="397">
        <v>8.5</v>
      </c>
      <c r="J12" s="397">
        <v>36.5</v>
      </c>
      <c r="K12" s="397">
        <v>69</v>
      </c>
      <c r="L12" s="397">
        <v>25</v>
      </c>
      <c r="M12" s="397">
        <v>50</v>
      </c>
      <c r="N12" s="397">
        <v>98</v>
      </c>
      <c r="O12" s="397">
        <v>20</v>
      </c>
      <c r="P12" s="397">
        <v>45</v>
      </c>
      <c r="Q12" s="397">
        <v>65</v>
      </c>
      <c r="R12" s="397">
        <v>20</v>
      </c>
      <c r="S12" s="409">
        <v>38.125</v>
      </c>
      <c r="T12" s="397">
        <v>75</v>
      </c>
      <c r="U12" s="397">
        <v>18</v>
      </c>
      <c r="V12" s="397">
        <v>32</v>
      </c>
      <c r="W12" s="397">
        <v>72</v>
      </c>
      <c r="X12" s="397">
        <v>15</v>
      </c>
      <c r="Y12" s="397">
        <v>35</v>
      </c>
      <c r="Z12" s="397">
        <v>48</v>
      </c>
      <c r="AA12" s="397">
        <v>20</v>
      </c>
      <c r="AB12" s="397">
        <v>25</v>
      </c>
      <c r="AC12" s="397">
        <v>45</v>
      </c>
      <c r="AD12" s="397">
        <v>25</v>
      </c>
      <c r="AE12" s="397">
        <v>50</v>
      </c>
      <c r="AF12" s="397">
        <v>68</v>
      </c>
      <c r="AG12" s="397">
        <v>19</v>
      </c>
      <c r="AH12" s="397">
        <v>39</v>
      </c>
      <c r="AI12" s="408">
        <v>59</v>
      </c>
      <c r="AJ12" s="394">
        <f t="shared" ref="AJ12:AK26" si="0">ROUND((I12+R12+U12+O12+X12+AA12+AD12+AG12+L12)/9,1)</f>
        <v>18.899999999999999</v>
      </c>
      <c r="AK12" s="394">
        <f t="shared" si="0"/>
        <v>39</v>
      </c>
      <c r="AL12" s="394">
        <f t="shared" ref="AL12:AL26" si="1">ROUND((E12+H12+K12+T12+W12+Q12+Z12+AC12+AF12+AI12+N12)/11,1)</f>
        <v>68.5</v>
      </c>
    </row>
    <row r="13" spans="1:38" s="406" customFormat="1" ht="15.6" x14ac:dyDescent="0.25">
      <c r="A13" s="389">
        <f t="shared" ref="A13:A26" si="2">A12+1</f>
        <v>3</v>
      </c>
      <c r="B13" s="407" t="s">
        <v>658</v>
      </c>
      <c r="C13" s="389"/>
      <c r="D13" s="408"/>
      <c r="E13" s="408">
        <v>80</v>
      </c>
      <c r="F13" s="397"/>
      <c r="G13" s="397"/>
      <c r="H13" s="397">
        <v>75</v>
      </c>
      <c r="I13" s="397">
        <v>8.5</v>
      </c>
      <c r="J13" s="397">
        <v>36.5</v>
      </c>
      <c r="K13" s="397">
        <v>69</v>
      </c>
      <c r="L13" s="397">
        <v>25</v>
      </c>
      <c r="M13" s="397">
        <v>50</v>
      </c>
      <c r="N13" s="397">
        <v>98</v>
      </c>
      <c r="O13" s="397">
        <v>20</v>
      </c>
      <c r="P13" s="397">
        <v>45</v>
      </c>
      <c r="Q13" s="397">
        <v>65</v>
      </c>
      <c r="R13" s="397">
        <v>20</v>
      </c>
      <c r="S13" s="409">
        <v>38.125</v>
      </c>
      <c r="T13" s="397">
        <v>75</v>
      </c>
      <c r="U13" s="397">
        <v>18</v>
      </c>
      <c r="V13" s="397">
        <v>32</v>
      </c>
      <c r="W13" s="397">
        <v>72</v>
      </c>
      <c r="X13" s="397">
        <v>15</v>
      </c>
      <c r="Y13" s="397">
        <v>35</v>
      </c>
      <c r="Z13" s="397">
        <v>48</v>
      </c>
      <c r="AA13" s="397">
        <v>20</v>
      </c>
      <c r="AB13" s="397">
        <v>25</v>
      </c>
      <c r="AC13" s="397">
        <v>45</v>
      </c>
      <c r="AD13" s="397">
        <v>25</v>
      </c>
      <c r="AE13" s="397">
        <v>50</v>
      </c>
      <c r="AF13" s="397">
        <v>68</v>
      </c>
      <c r="AG13" s="397">
        <v>19</v>
      </c>
      <c r="AH13" s="397">
        <v>39</v>
      </c>
      <c r="AI13" s="408">
        <v>59</v>
      </c>
      <c r="AJ13" s="394">
        <f t="shared" si="0"/>
        <v>18.899999999999999</v>
      </c>
      <c r="AK13" s="394">
        <f t="shared" si="0"/>
        <v>39</v>
      </c>
      <c r="AL13" s="394">
        <f t="shared" si="1"/>
        <v>68.5</v>
      </c>
    </row>
    <row r="14" spans="1:38" s="406" customFormat="1" ht="15.6" x14ac:dyDescent="0.25">
      <c r="A14" s="389">
        <f t="shared" si="2"/>
        <v>4</v>
      </c>
      <c r="B14" s="407" t="s">
        <v>659</v>
      </c>
      <c r="C14" s="389"/>
      <c r="D14" s="408"/>
      <c r="E14" s="408">
        <v>80</v>
      </c>
      <c r="F14" s="397"/>
      <c r="G14" s="397"/>
      <c r="H14" s="397">
        <v>75</v>
      </c>
      <c r="I14" s="397">
        <v>6.5</v>
      </c>
      <c r="J14" s="397">
        <v>16.5</v>
      </c>
      <c r="K14" s="397">
        <v>60</v>
      </c>
      <c r="L14" s="397">
        <v>25</v>
      </c>
      <c r="M14" s="397">
        <v>50</v>
      </c>
      <c r="N14" s="397">
        <v>98</v>
      </c>
      <c r="O14" s="397">
        <v>18</v>
      </c>
      <c r="P14" s="397">
        <v>40</v>
      </c>
      <c r="Q14" s="397">
        <v>65</v>
      </c>
      <c r="R14" s="397">
        <v>20</v>
      </c>
      <c r="S14" s="409">
        <v>23.75</v>
      </c>
      <c r="T14" s="397">
        <v>69</v>
      </c>
      <c r="U14" s="397">
        <v>18</v>
      </c>
      <c r="V14" s="397">
        <v>30</v>
      </c>
      <c r="W14" s="397">
        <v>60</v>
      </c>
      <c r="X14" s="397">
        <v>15</v>
      </c>
      <c r="Y14" s="397">
        <v>33</v>
      </c>
      <c r="Z14" s="397">
        <v>33</v>
      </c>
      <c r="AA14" s="397">
        <v>20</v>
      </c>
      <c r="AB14" s="397">
        <v>25</v>
      </c>
      <c r="AC14" s="397">
        <v>45</v>
      </c>
      <c r="AD14" s="397">
        <v>25</v>
      </c>
      <c r="AE14" s="397">
        <v>50</v>
      </c>
      <c r="AF14" s="397">
        <v>67</v>
      </c>
      <c r="AG14" s="397">
        <v>19</v>
      </c>
      <c r="AH14" s="397">
        <v>24</v>
      </c>
      <c r="AI14" s="408">
        <v>44</v>
      </c>
      <c r="AJ14" s="394">
        <f t="shared" si="0"/>
        <v>18.5</v>
      </c>
      <c r="AK14" s="394">
        <f t="shared" si="0"/>
        <v>32.5</v>
      </c>
      <c r="AL14" s="394">
        <f t="shared" si="1"/>
        <v>63.3</v>
      </c>
    </row>
    <row r="15" spans="1:38" s="406" customFormat="1" ht="15.6" x14ac:dyDescent="0.25">
      <c r="A15" s="389">
        <f t="shared" si="2"/>
        <v>5</v>
      </c>
      <c r="B15" s="407" t="s">
        <v>660</v>
      </c>
      <c r="C15" s="389"/>
      <c r="D15" s="408"/>
      <c r="E15" s="408">
        <v>90</v>
      </c>
      <c r="F15" s="397"/>
      <c r="G15" s="397"/>
      <c r="H15" s="397">
        <v>75</v>
      </c>
      <c r="I15" s="397">
        <v>12</v>
      </c>
      <c r="J15" s="397">
        <v>34.5</v>
      </c>
      <c r="K15" s="397">
        <v>72.5</v>
      </c>
      <c r="L15" s="397">
        <v>25</v>
      </c>
      <c r="M15" s="397">
        <v>50</v>
      </c>
      <c r="N15" s="397">
        <v>98</v>
      </c>
      <c r="O15" s="397">
        <v>18</v>
      </c>
      <c r="P15" s="397">
        <v>40</v>
      </c>
      <c r="Q15" s="397">
        <v>65</v>
      </c>
      <c r="R15" s="397">
        <v>0</v>
      </c>
      <c r="S15" s="409">
        <v>33.875</v>
      </c>
      <c r="T15" s="397">
        <v>60</v>
      </c>
      <c r="U15" s="397">
        <v>20</v>
      </c>
      <c r="V15" s="397">
        <v>32</v>
      </c>
      <c r="W15" s="397">
        <v>72</v>
      </c>
      <c r="X15" s="397">
        <v>15</v>
      </c>
      <c r="Y15" s="397">
        <v>33</v>
      </c>
      <c r="Z15" s="397">
        <v>33</v>
      </c>
      <c r="AA15" s="397">
        <v>20</v>
      </c>
      <c r="AB15" s="397">
        <v>25</v>
      </c>
      <c r="AC15" s="397">
        <v>45</v>
      </c>
      <c r="AD15" s="397">
        <v>25</v>
      </c>
      <c r="AE15" s="397">
        <v>50</v>
      </c>
      <c r="AF15" s="397">
        <v>67</v>
      </c>
      <c r="AG15" s="397">
        <v>21</v>
      </c>
      <c r="AH15" s="397">
        <v>31</v>
      </c>
      <c r="AI15" s="408">
        <v>46</v>
      </c>
      <c r="AJ15" s="394">
        <f t="shared" si="0"/>
        <v>17.3</v>
      </c>
      <c r="AK15" s="394">
        <f t="shared" si="0"/>
        <v>36.6</v>
      </c>
      <c r="AL15" s="394">
        <f t="shared" si="1"/>
        <v>65.8</v>
      </c>
    </row>
    <row r="16" spans="1:38" s="406" customFormat="1" ht="15.6" x14ac:dyDescent="0.25">
      <c r="A16" s="389">
        <f t="shared" si="2"/>
        <v>6</v>
      </c>
      <c r="B16" s="407" t="s">
        <v>661</v>
      </c>
      <c r="C16" s="389"/>
      <c r="D16" s="408"/>
      <c r="E16" s="408">
        <v>90</v>
      </c>
      <c r="F16" s="397"/>
      <c r="G16" s="397"/>
      <c r="H16" s="397">
        <v>90</v>
      </c>
      <c r="I16" s="397">
        <v>31</v>
      </c>
      <c r="J16" s="397">
        <v>50</v>
      </c>
      <c r="K16" s="397">
        <v>98</v>
      </c>
      <c r="L16" s="397">
        <v>25</v>
      </c>
      <c r="M16" s="397">
        <v>50</v>
      </c>
      <c r="N16" s="397">
        <v>98</v>
      </c>
      <c r="O16" s="397">
        <v>25</v>
      </c>
      <c r="P16" s="397">
        <v>45</v>
      </c>
      <c r="Q16" s="397">
        <v>65</v>
      </c>
      <c r="R16" s="397">
        <v>20</v>
      </c>
      <c r="S16" s="409">
        <v>39.375</v>
      </c>
      <c r="T16" s="397">
        <v>85</v>
      </c>
      <c r="U16" s="397">
        <v>22</v>
      </c>
      <c r="V16" s="397">
        <v>44</v>
      </c>
      <c r="W16" s="397">
        <v>86</v>
      </c>
      <c r="X16" s="397">
        <v>15</v>
      </c>
      <c r="Y16" s="397">
        <v>40</v>
      </c>
      <c r="Z16" s="397">
        <v>52</v>
      </c>
      <c r="AA16" s="397">
        <v>20</v>
      </c>
      <c r="AB16" s="397">
        <v>45</v>
      </c>
      <c r="AC16" s="397">
        <v>65</v>
      </c>
      <c r="AD16" s="397">
        <v>25</v>
      </c>
      <c r="AE16" s="397">
        <v>50</v>
      </c>
      <c r="AF16" s="397">
        <v>68</v>
      </c>
      <c r="AG16" s="397">
        <v>25</v>
      </c>
      <c r="AH16" s="397">
        <v>50</v>
      </c>
      <c r="AI16" s="408">
        <v>70</v>
      </c>
      <c r="AJ16" s="394">
        <f t="shared" si="0"/>
        <v>23.1</v>
      </c>
      <c r="AK16" s="394">
        <f t="shared" si="0"/>
        <v>45.9</v>
      </c>
      <c r="AL16" s="394">
        <f t="shared" si="1"/>
        <v>78.8</v>
      </c>
    </row>
    <row r="17" spans="1:41" s="406" customFormat="1" ht="15.6" x14ac:dyDescent="0.25">
      <c r="A17" s="389">
        <f t="shared" si="2"/>
        <v>7</v>
      </c>
      <c r="B17" s="407" t="s">
        <v>662</v>
      </c>
      <c r="C17" s="389"/>
      <c r="D17" s="408"/>
      <c r="E17" s="408">
        <v>80</v>
      </c>
      <c r="F17" s="397"/>
      <c r="G17" s="397"/>
      <c r="H17" s="397">
        <v>85</v>
      </c>
      <c r="I17" s="397">
        <v>16</v>
      </c>
      <c r="J17" s="397">
        <v>39.5</v>
      </c>
      <c r="K17" s="397">
        <v>67.5</v>
      </c>
      <c r="L17" s="397">
        <v>25</v>
      </c>
      <c r="M17" s="397">
        <v>50</v>
      </c>
      <c r="N17" s="397">
        <v>98</v>
      </c>
      <c r="O17" s="397">
        <v>20</v>
      </c>
      <c r="P17" s="397">
        <v>50</v>
      </c>
      <c r="Q17" s="397">
        <v>65</v>
      </c>
      <c r="R17" s="397">
        <v>20</v>
      </c>
      <c r="S17" s="409">
        <v>36.875</v>
      </c>
      <c r="T17" s="397">
        <v>63</v>
      </c>
      <c r="U17" s="397">
        <v>16</v>
      </c>
      <c r="V17" s="397">
        <v>34</v>
      </c>
      <c r="W17" s="397">
        <v>70</v>
      </c>
      <c r="X17" s="397">
        <v>15</v>
      </c>
      <c r="Y17" s="397">
        <v>35</v>
      </c>
      <c r="Z17" s="397">
        <v>48</v>
      </c>
      <c r="AA17" s="397">
        <v>20</v>
      </c>
      <c r="AB17" s="397">
        <v>40</v>
      </c>
      <c r="AC17" s="397">
        <v>45</v>
      </c>
      <c r="AD17" s="397">
        <v>25</v>
      </c>
      <c r="AE17" s="397">
        <v>50</v>
      </c>
      <c r="AF17" s="397">
        <v>70</v>
      </c>
      <c r="AG17" s="397">
        <v>17</v>
      </c>
      <c r="AH17" s="397">
        <v>37</v>
      </c>
      <c r="AI17" s="408">
        <v>57</v>
      </c>
      <c r="AJ17" s="394">
        <f t="shared" si="0"/>
        <v>19.3</v>
      </c>
      <c r="AK17" s="394">
        <f t="shared" si="0"/>
        <v>41.4</v>
      </c>
      <c r="AL17" s="394">
        <f t="shared" si="1"/>
        <v>68</v>
      </c>
    </row>
    <row r="18" spans="1:41" s="406" customFormat="1" ht="15.6" x14ac:dyDescent="0.25">
      <c r="A18" s="389">
        <f t="shared" si="2"/>
        <v>8</v>
      </c>
      <c r="B18" s="407" t="s">
        <v>663</v>
      </c>
      <c r="C18" s="389"/>
      <c r="D18" s="408"/>
      <c r="E18" s="408">
        <v>70</v>
      </c>
      <c r="F18" s="397"/>
      <c r="G18" s="397"/>
      <c r="H18" s="397">
        <v>70</v>
      </c>
      <c r="I18" s="397">
        <v>16.5</v>
      </c>
      <c r="J18" s="397">
        <v>31.5</v>
      </c>
      <c r="K18" s="397">
        <v>62</v>
      </c>
      <c r="L18" s="397">
        <v>25</v>
      </c>
      <c r="M18" s="397">
        <v>50</v>
      </c>
      <c r="N18" s="397">
        <v>98</v>
      </c>
      <c r="O18" s="397">
        <v>10</v>
      </c>
      <c r="P18" s="397">
        <v>40</v>
      </c>
      <c r="Q18" s="397">
        <v>65</v>
      </c>
      <c r="R18" s="397">
        <v>4</v>
      </c>
      <c r="S18" s="409">
        <v>4</v>
      </c>
      <c r="T18" s="410">
        <v>30</v>
      </c>
      <c r="U18" s="397">
        <v>16</v>
      </c>
      <c r="V18" s="397">
        <v>26</v>
      </c>
      <c r="W18" s="397">
        <v>60</v>
      </c>
      <c r="X18" s="397">
        <v>15</v>
      </c>
      <c r="Y18" s="397">
        <v>15</v>
      </c>
      <c r="Z18" s="397">
        <v>15</v>
      </c>
      <c r="AA18" s="397">
        <v>20</v>
      </c>
      <c r="AB18" s="397">
        <v>25</v>
      </c>
      <c r="AC18" s="397">
        <v>45</v>
      </c>
      <c r="AD18" s="397">
        <v>25</v>
      </c>
      <c r="AE18" s="397">
        <v>50</v>
      </c>
      <c r="AF18" s="397">
        <v>65</v>
      </c>
      <c r="AG18" s="397">
        <v>17</v>
      </c>
      <c r="AH18" s="397">
        <v>22</v>
      </c>
      <c r="AI18" s="408">
        <v>42</v>
      </c>
      <c r="AJ18" s="394">
        <f t="shared" si="0"/>
        <v>16.5</v>
      </c>
      <c r="AK18" s="394">
        <f t="shared" si="0"/>
        <v>29.3</v>
      </c>
      <c r="AL18" s="394">
        <f t="shared" si="1"/>
        <v>56.5</v>
      </c>
    </row>
    <row r="19" spans="1:41" s="411" customFormat="1" ht="15.6" x14ac:dyDescent="0.25">
      <c r="A19" s="389">
        <f t="shared" si="2"/>
        <v>9</v>
      </c>
      <c r="B19" s="407" t="s">
        <v>664</v>
      </c>
      <c r="C19" s="397"/>
      <c r="D19" s="391"/>
      <c r="E19" s="391">
        <v>90</v>
      </c>
      <c r="F19" s="397"/>
      <c r="G19" s="397"/>
      <c r="H19" s="397">
        <v>93</v>
      </c>
      <c r="I19" s="397">
        <v>28</v>
      </c>
      <c r="J19" s="397">
        <v>50</v>
      </c>
      <c r="K19" s="397">
        <v>92.5</v>
      </c>
      <c r="L19" s="397">
        <v>25</v>
      </c>
      <c r="M19" s="397">
        <v>50</v>
      </c>
      <c r="N19" s="397">
        <v>98</v>
      </c>
      <c r="O19" s="397">
        <v>20</v>
      </c>
      <c r="P19" s="397">
        <v>50</v>
      </c>
      <c r="Q19" s="397">
        <v>65</v>
      </c>
      <c r="R19" s="397">
        <v>20</v>
      </c>
      <c r="S19" s="409">
        <v>39.6875</v>
      </c>
      <c r="T19" s="397">
        <v>80</v>
      </c>
      <c r="U19" s="397">
        <v>18</v>
      </c>
      <c r="V19" s="397">
        <v>38</v>
      </c>
      <c r="W19" s="397">
        <v>78</v>
      </c>
      <c r="X19" s="397">
        <v>15</v>
      </c>
      <c r="Y19" s="397">
        <v>36</v>
      </c>
      <c r="Z19" s="397">
        <v>49</v>
      </c>
      <c r="AA19" s="397">
        <v>20</v>
      </c>
      <c r="AB19" s="397">
        <v>40</v>
      </c>
      <c r="AC19" s="397">
        <v>45</v>
      </c>
      <c r="AD19" s="397">
        <v>25</v>
      </c>
      <c r="AE19" s="397">
        <v>50</v>
      </c>
      <c r="AF19" s="397">
        <v>70</v>
      </c>
      <c r="AG19" s="397">
        <v>21</v>
      </c>
      <c r="AH19" s="397">
        <v>32</v>
      </c>
      <c r="AI19" s="397">
        <v>62</v>
      </c>
      <c r="AJ19" s="394">
        <f t="shared" si="0"/>
        <v>21.3</v>
      </c>
      <c r="AK19" s="394">
        <f t="shared" si="0"/>
        <v>42.9</v>
      </c>
      <c r="AL19" s="394">
        <f t="shared" si="1"/>
        <v>74.8</v>
      </c>
    </row>
    <row r="20" spans="1:41" s="411" customFormat="1" ht="15.6" x14ac:dyDescent="0.25">
      <c r="A20" s="389">
        <f t="shared" si="2"/>
        <v>10</v>
      </c>
      <c r="B20" s="407" t="s">
        <v>665</v>
      </c>
      <c r="C20" s="397"/>
      <c r="D20" s="391"/>
      <c r="E20" s="391">
        <v>80</v>
      </c>
      <c r="F20" s="397"/>
      <c r="G20" s="397"/>
      <c r="H20" s="397">
        <v>75</v>
      </c>
      <c r="I20" s="397">
        <v>20</v>
      </c>
      <c r="J20" s="397">
        <v>39.5</v>
      </c>
      <c r="K20" s="397">
        <v>73</v>
      </c>
      <c r="L20" s="397">
        <v>25</v>
      </c>
      <c r="M20" s="397">
        <v>50</v>
      </c>
      <c r="N20" s="397">
        <v>98</v>
      </c>
      <c r="O20" s="397">
        <v>20</v>
      </c>
      <c r="P20" s="397">
        <v>50</v>
      </c>
      <c r="Q20" s="397">
        <v>65</v>
      </c>
      <c r="R20" s="397">
        <v>15</v>
      </c>
      <c r="S20" s="409">
        <v>34.375</v>
      </c>
      <c r="T20" s="397">
        <v>77</v>
      </c>
      <c r="U20" s="397">
        <v>18</v>
      </c>
      <c r="V20" s="397">
        <v>38</v>
      </c>
      <c r="W20" s="397">
        <v>68</v>
      </c>
      <c r="X20" s="397">
        <v>15</v>
      </c>
      <c r="Y20" s="397">
        <v>34</v>
      </c>
      <c r="Z20" s="397">
        <v>47</v>
      </c>
      <c r="AA20" s="397">
        <v>20</v>
      </c>
      <c r="AB20" s="397">
        <v>35</v>
      </c>
      <c r="AC20" s="397">
        <v>45</v>
      </c>
      <c r="AD20" s="397">
        <v>25</v>
      </c>
      <c r="AE20" s="397">
        <v>50</v>
      </c>
      <c r="AF20" s="397">
        <v>70</v>
      </c>
      <c r="AG20" s="397">
        <v>21</v>
      </c>
      <c r="AH20" s="397">
        <v>43</v>
      </c>
      <c r="AI20" s="397">
        <v>63</v>
      </c>
      <c r="AJ20" s="394">
        <f t="shared" si="0"/>
        <v>19.899999999999999</v>
      </c>
      <c r="AK20" s="394">
        <f t="shared" si="0"/>
        <v>41.5</v>
      </c>
      <c r="AL20" s="394">
        <f t="shared" si="1"/>
        <v>69.2</v>
      </c>
    </row>
    <row r="21" spans="1:41" s="411" customFormat="1" ht="15.6" x14ac:dyDescent="0.25">
      <c r="A21" s="389">
        <f t="shared" si="2"/>
        <v>11</v>
      </c>
      <c r="B21" s="407" t="s">
        <v>666</v>
      </c>
      <c r="C21" s="397"/>
      <c r="D21" s="391"/>
      <c r="E21" s="391">
        <v>90</v>
      </c>
      <c r="F21" s="397"/>
      <c r="G21" s="397"/>
      <c r="H21" s="397">
        <v>95</v>
      </c>
      <c r="I21" s="397">
        <v>22.5</v>
      </c>
      <c r="J21" s="397">
        <v>40.5</v>
      </c>
      <c r="K21" s="397">
        <v>79</v>
      </c>
      <c r="L21" s="397">
        <v>25</v>
      </c>
      <c r="M21" s="397">
        <v>50</v>
      </c>
      <c r="N21" s="397">
        <v>98</v>
      </c>
      <c r="O21" s="397">
        <v>20</v>
      </c>
      <c r="P21" s="397">
        <v>45</v>
      </c>
      <c r="Q21" s="397">
        <v>65</v>
      </c>
      <c r="R21" s="397">
        <v>20</v>
      </c>
      <c r="S21" s="409">
        <v>39.0625</v>
      </c>
      <c r="T21" s="397">
        <v>81</v>
      </c>
      <c r="U21" s="397">
        <v>20</v>
      </c>
      <c r="V21" s="397">
        <v>42</v>
      </c>
      <c r="W21" s="397">
        <v>87</v>
      </c>
      <c r="X21" s="397">
        <v>15</v>
      </c>
      <c r="Y21" s="397">
        <v>38</v>
      </c>
      <c r="Z21" s="397">
        <v>50</v>
      </c>
      <c r="AA21" s="397">
        <v>20</v>
      </c>
      <c r="AB21" s="397">
        <v>30</v>
      </c>
      <c r="AC21" s="397">
        <v>45</v>
      </c>
      <c r="AD21" s="397">
        <v>25</v>
      </c>
      <c r="AE21" s="397">
        <v>50</v>
      </c>
      <c r="AF21" s="397">
        <v>68</v>
      </c>
      <c r="AG21" s="397">
        <v>21</v>
      </c>
      <c r="AH21" s="397">
        <v>46</v>
      </c>
      <c r="AI21" s="397">
        <v>66</v>
      </c>
      <c r="AJ21" s="394">
        <f t="shared" si="0"/>
        <v>20.9</v>
      </c>
      <c r="AK21" s="394">
        <f t="shared" si="0"/>
        <v>42.3</v>
      </c>
      <c r="AL21" s="394">
        <f t="shared" si="1"/>
        <v>74.900000000000006</v>
      </c>
    </row>
    <row r="22" spans="1:41" s="411" customFormat="1" ht="15.6" x14ac:dyDescent="0.25">
      <c r="A22" s="389">
        <f t="shared" si="2"/>
        <v>12</v>
      </c>
      <c r="B22" s="407" t="s">
        <v>667</v>
      </c>
      <c r="C22" s="397"/>
      <c r="D22" s="391"/>
      <c r="E22" s="391">
        <v>90</v>
      </c>
      <c r="F22" s="397"/>
      <c r="G22" s="397"/>
      <c r="H22" s="397">
        <v>75</v>
      </c>
      <c r="I22" s="397">
        <v>20.5</v>
      </c>
      <c r="J22" s="397">
        <v>44</v>
      </c>
      <c r="K22" s="397">
        <v>81.5</v>
      </c>
      <c r="L22" s="397">
        <v>25</v>
      </c>
      <c r="M22" s="397">
        <v>50</v>
      </c>
      <c r="N22" s="397">
        <v>98</v>
      </c>
      <c r="O22" s="397">
        <v>25</v>
      </c>
      <c r="P22" s="397">
        <v>50</v>
      </c>
      <c r="Q22" s="397">
        <v>65</v>
      </c>
      <c r="R22" s="397">
        <v>20</v>
      </c>
      <c r="S22" s="409">
        <v>25.3125</v>
      </c>
      <c r="T22" s="397">
        <v>78</v>
      </c>
      <c r="U22" s="397">
        <v>20</v>
      </c>
      <c r="V22" s="397">
        <v>38</v>
      </c>
      <c r="W22" s="397">
        <v>74</v>
      </c>
      <c r="X22" s="397">
        <v>15</v>
      </c>
      <c r="Y22" s="397">
        <v>34</v>
      </c>
      <c r="Z22" s="397">
        <v>47</v>
      </c>
      <c r="AA22" s="397">
        <v>20</v>
      </c>
      <c r="AB22" s="397">
        <v>35</v>
      </c>
      <c r="AC22" s="397">
        <v>45</v>
      </c>
      <c r="AD22" s="397">
        <v>25</v>
      </c>
      <c r="AE22" s="397">
        <v>50</v>
      </c>
      <c r="AF22" s="397">
        <v>70</v>
      </c>
      <c r="AG22" s="397">
        <v>21</v>
      </c>
      <c r="AH22" s="397">
        <v>43</v>
      </c>
      <c r="AI22" s="397">
        <v>58</v>
      </c>
      <c r="AJ22" s="394">
        <f t="shared" si="0"/>
        <v>21.3</v>
      </c>
      <c r="AK22" s="394">
        <f t="shared" si="0"/>
        <v>41</v>
      </c>
      <c r="AL22" s="394">
        <f t="shared" si="1"/>
        <v>71</v>
      </c>
    </row>
    <row r="23" spans="1:41" s="411" customFormat="1" ht="15.6" x14ac:dyDescent="0.25">
      <c r="A23" s="389">
        <f t="shared" si="2"/>
        <v>13</v>
      </c>
      <c r="B23" s="407" t="s">
        <v>668</v>
      </c>
      <c r="C23" s="397"/>
      <c r="D23" s="391"/>
      <c r="E23" s="391">
        <v>90</v>
      </c>
      <c r="F23" s="397"/>
      <c r="G23" s="397"/>
      <c r="H23" s="397">
        <v>90</v>
      </c>
      <c r="I23" s="397">
        <v>21.5</v>
      </c>
      <c r="J23" s="397">
        <v>45</v>
      </c>
      <c r="K23" s="397">
        <v>72.5</v>
      </c>
      <c r="L23" s="397">
        <v>25</v>
      </c>
      <c r="M23" s="397">
        <v>50</v>
      </c>
      <c r="N23" s="397">
        <v>98</v>
      </c>
      <c r="O23" s="397">
        <v>20</v>
      </c>
      <c r="P23" s="397">
        <v>45</v>
      </c>
      <c r="Q23" s="397">
        <v>65</v>
      </c>
      <c r="R23" s="397">
        <v>20</v>
      </c>
      <c r="S23" s="409">
        <v>36.875</v>
      </c>
      <c r="T23" s="397">
        <v>72</v>
      </c>
      <c r="U23" s="397">
        <v>20</v>
      </c>
      <c r="V23" s="397">
        <v>36</v>
      </c>
      <c r="W23" s="397">
        <v>74</v>
      </c>
      <c r="X23" s="397">
        <v>15</v>
      </c>
      <c r="Y23" s="397">
        <v>35</v>
      </c>
      <c r="Z23" s="397">
        <v>48</v>
      </c>
      <c r="AA23" s="397">
        <v>20</v>
      </c>
      <c r="AB23" s="397">
        <v>25</v>
      </c>
      <c r="AC23" s="397">
        <v>45</v>
      </c>
      <c r="AD23" s="397">
        <v>25</v>
      </c>
      <c r="AE23" s="397">
        <v>50</v>
      </c>
      <c r="AF23" s="397">
        <v>68</v>
      </c>
      <c r="AG23" s="397">
        <v>21</v>
      </c>
      <c r="AH23" s="397">
        <v>33</v>
      </c>
      <c r="AI23" s="397">
        <v>53</v>
      </c>
      <c r="AJ23" s="394">
        <f t="shared" si="0"/>
        <v>20.8</v>
      </c>
      <c r="AK23" s="394">
        <f t="shared" si="0"/>
        <v>39.5</v>
      </c>
      <c r="AL23" s="394">
        <f t="shared" si="1"/>
        <v>70.5</v>
      </c>
    </row>
    <row r="24" spans="1:41" s="411" customFormat="1" ht="15.6" x14ac:dyDescent="0.25">
      <c r="A24" s="389">
        <f t="shared" si="2"/>
        <v>14</v>
      </c>
      <c r="B24" s="407" t="s">
        <v>669</v>
      </c>
      <c r="C24" s="397"/>
      <c r="D24" s="391"/>
      <c r="E24" s="391">
        <v>90</v>
      </c>
      <c r="F24" s="397"/>
      <c r="G24" s="397"/>
      <c r="H24" s="397">
        <v>65</v>
      </c>
      <c r="I24" s="397">
        <v>19.5</v>
      </c>
      <c r="J24" s="397">
        <v>38</v>
      </c>
      <c r="K24" s="397">
        <v>61.5</v>
      </c>
      <c r="L24" s="397">
        <v>25</v>
      </c>
      <c r="M24" s="397">
        <v>50</v>
      </c>
      <c r="N24" s="397">
        <v>98</v>
      </c>
      <c r="O24" s="397">
        <v>25</v>
      </c>
      <c r="P24" s="397">
        <v>45</v>
      </c>
      <c r="Q24" s="397">
        <v>65</v>
      </c>
      <c r="R24" s="397">
        <v>20</v>
      </c>
      <c r="S24" s="409">
        <v>36.25</v>
      </c>
      <c r="T24" s="397">
        <v>67</v>
      </c>
      <c r="U24" s="397">
        <v>18</v>
      </c>
      <c r="V24" s="397">
        <v>34</v>
      </c>
      <c r="W24" s="397">
        <v>64</v>
      </c>
      <c r="X24" s="397">
        <v>15</v>
      </c>
      <c r="Y24" s="397">
        <v>35</v>
      </c>
      <c r="Z24" s="397">
        <v>48</v>
      </c>
      <c r="AA24" s="397">
        <v>20</v>
      </c>
      <c r="AB24" s="397">
        <v>25</v>
      </c>
      <c r="AC24" s="397">
        <v>45</v>
      </c>
      <c r="AD24" s="397">
        <v>25</v>
      </c>
      <c r="AE24" s="397">
        <v>50</v>
      </c>
      <c r="AF24" s="397">
        <v>67</v>
      </c>
      <c r="AG24" s="397">
        <v>19</v>
      </c>
      <c r="AH24" s="397">
        <v>32</v>
      </c>
      <c r="AI24" s="397">
        <v>46</v>
      </c>
      <c r="AJ24" s="394">
        <f t="shared" si="0"/>
        <v>20.7</v>
      </c>
      <c r="AK24" s="394">
        <f t="shared" si="0"/>
        <v>38.4</v>
      </c>
      <c r="AL24" s="394">
        <f t="shared" si="1"/>
        <v>65.099999999999994</v>
      </c>
    </row>
    <row r="25" spans="1:41" s="411" customFormat="1" ht="15.6" x14ac:dyDescent="0.25">
      <c r="A25" s="389">
        <f t="shared" si="2"/>
        <v>15</v>
      </c>
      <c r="B25" s="407" t="s">
        <v>670</v>
      </c>
      <c r="C25" s="397"/>
      <c r="D25" s="391"/>
      <c r="E25" s="391">
        <v>90</v>
      </c>
      <c r="F25" s="397"/>
      <c r="G25" s="397"/>
      <c r="H25" s="397">
        <v>90</v>
      </c>
      <c r="I25" s="397">
        <v>20.5</v>
      </c>
      <c r="J25" s="397">
        <v>39.5</v>
      </c>
      <c r="K25" s="397">
        <v>74.5</v>
      </c>
      <c r="L25" s="397">
        <v>25</v>
      </c>
      <c r="M25" s="397">
        <v>50</v>
      </c>
      <c r="N25" s="397">
        <v>98</v>
      </c>
      <c r="O25" s="397">
        <v>25</v>
      </c>
      <c r="P25" s="397">
        <v>50</v>
      </c>
      <c r="Q25" s="397">
        <v>65</v>
      </c>
      <c r="R25" s="397">
        <v>20</v>
      </c>
      <c r="S25" s="409">
        <v>25</v>
      </c>
      <c r="T25" s="397">
        <v>65</v>
      </c>
      <c r="U25" s="397">
        <v>18</v>
      </c>
      <c r="V25" s="397">
        <v>38</v>
      </c>
      <c r="W25" s="397">
        <v>76</v>
      </c>
      <c r="X25" s="397">
        <v>15</v>
      </c>
      <c r="Y25" s="397">
        <v>35</v>
      </c>
      <c r="Z25" s="397">
        <v>48</v>
      </c>
      <c r="AA25" s="397">
        <v>20</v>
      </c>
      <c r="AB25" s="397">
        <v>30</v>
      </c>
      <c r="AC25" s="397">
        <v>45</v>
      </c>
      <c r="AD25" s="397">
        <v>25</v>
      </c>
      <c r="AE25" s="397">
        <v>50</v>
      </c>
      <c r="AF25" s="397">
        <v>70</v>
      </c>
      <c r="AG25" s="397">
        <v>19</v>
      </c>
      <c r="AH25" s="397">
        <v>37</v>
      </c>
      <c r="AI25" s="397">
        <v>57</v>
      </c>
      <c r="AJ25" s="394">
        <f t="shared" si="0"/>
        <v>20.8</v>
      </c>
      <c r="AK25" s="394">
        <f t="shared" si="0"/>
        <v>39.4</v>
      </c>
      <c r="AL25" s="394">
        <f t="shared" si="1"/>
        <v>70.8</v>
      </c>
    </row>
    <row r="26" spans="1:41" s="411" customFormat="1" ht="15.6" x14ac:dyDescent="0.25">
      <c r="A26" s="389">
        <f t="shared" si="2"/>
        <v>16</v>
      </c>
      <c r="B26" s="407" t="s">
        <v>671</v>
      </c>
      <c r="C26" s="397"/>
      <c r="D26" s="391"/>
      <c r="E26" s="391">
        <v>90</v>
      </c>
      <c r="F26" s="397"/>
      <c r="G26" s="397"/>
      <c r="H26" s="397">
        <v>98</v>
      </c>
      <c r="I26" s="397">
        <v>22</v>
      </c>
      <c r="J26" s="397">
        <v>44</v>
      </c>
      <c r="K26" s="397">
        <v>78</v>
      </c>
      <c r="L26" s="397">
        <v>25</v>
      </c>
      <c r="M26" s="397">
        <v>50</v>
      </c>
      <c r="N26" s="397">
        <v>98</v>
      </c>
      <c r="O26" s="397">
        <v>25</v>
      </c>
      <c r="P26" s="397">
        <v>45</v>
      </c>
      <c r="Q26" s="397">
        <v>65</v>
      </c>
      <c r="R26" s="397">
        <v>20</v>
      </c>
      <c r="S26" s="409">
        <v>40</v>
      </c>
      <c r="T26" s="397">
        <v>80</v>
      </c>
      <c r="U26" s="397">
        <v>22</v>
      </c>
      <c r="V26" s="397">
        <v>44</v>
      </c>
      <c r="W26" s="397">
        <v>86</v>
      </c>
      <c r="X26" s="397">
        <v>15</v>
      </c>
      <c r="Y26" s="397">
        <v>38</v>
      </c>
      <c r="Z26" s="397">
        <v>50</v>
      </c>
      <c r="AA26" s="397">
        <v>20</v>
      </c>
      <c r="AB26" s="397">
        <v>45</v>
      </c>
      <c r="AC26" s="397">
        <v>65</v>
      </c>
      <c r="AD26" s="397">
        <v>25</v>
      </c>
      <c r="AE26" s="397">
        <v>50</v>
      </c>
      <c r="AF26" s="397">
        <v>69</v>
      </c>
      <c r="AG26" s="397">
        <v>23</v>
      </c>
      <c r="AH26" s="397">
        <v>43</v>
      </c>
      <c r="AI26" s="397">
        <v>63</v>
      </c>
      <c r="AJ26" s="394">
        <f t="shared" si="0"/>
        <v>21.9</v>
      </c>
      <c r="AK26" s="394">
        <f t="shared" si="0"/>
        <v>44.3</v>
      </c>
      <c r="AL26" s="394">
        <f t="shared" si="1"/>
        <v>76.5</v>
      </c>
    </row>
    <row r="27" spans="1:41" ht="40.5" customHeight="1" x14ac:dyDescent="0.25">
      <c r="A27" s="457" t="s">
        <v>10</v>
      </c>
      <c r="B27" s="458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399"/>
      <c r="AK27" s="399"/>
      <c r="AL27" s="399"/>
    </row>
    <row r="29" spans="1:41" s="383" customFormat="1" x14ac:dyDescent="0.25">
      <c r="A29" s="384"/>
      <c r="B29" s="383" t="s">
        <v>11</v>
      </c>
      <c r="E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5"/>
      <c r="AN29" s="385"/>
      <c r="AO29" s="385"/>
    </row>
    <row r="30" spans="1:41" s="383" customFormat="1" x14ac:dyDescent="0.25">
      <c r="A30" s="384"/>
      <c r="E30" s="384"/>
      <c r="H30" s="384" t="s">
        <v>12</v>
      </c>
      <c r="I30" s="384"/>
      <c r="J30" s="384"/>
      <c r="K30" s="384"/>
      <c r="L30" s="384"/>
      <c r="M30" s="384"/>
      <c r="N30" s="402"/>
      <c r="O30" s="384"/>
      <c r="P30" s="384"/>
      <c r="Q30" s="384"/>
      <c r="R30" s="384"/>
      <c r="S30" s="384" t="s">
        <v>13</v>
      </c>
      <c r="T30" s="384"/>
      <c r="V30" s="384"/>
      <c r="W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5"/>
      <c r="AN30" s="385"/>
      <c r="AO30" s="385"/>
    </row>
  </sheetData>
  <mergeCells count="31">
    <mergeCell ref="AD9:AF9"/>
    <mergeCell ref="AG9:AI9"/>
    <mergeCell ref="A27:B27"/>
    <mergeCell ref="A8:A9"/>
    <mergeCell ref="B8:B9"/>
    <mergeCell ref="C8:E8"/>
    <mergeCell ref="F8:H8"/>
    <mergeCell ref="I8:K8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1:AL1"/>
    <mergeCell ref="A2:AL2"/>
    <mergeCell ref="A3:K3"/>
    <mergeCell ref="A4:K4"/>
    <mergeCell ref="A5:K5"/>
  </mergeCells>
  <pageMargins left="0.25" right="0.22" top="0.51" bottom="0.47" header="0.5" footer="0.5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view="pageBreakPreview" topLeftCell="A7" zoomScale="85" zoomScaleNormal="100" zoomScaleSheetLayoutView="85" workbookViewId="0">
      <selection activeCell="A3" sqref="A3:O3"/>
    </sheetView>
  </sheetViews>
  <sheetFormatPr defaultColWidth="9.109375" defaultRowHeight="13.2" x14ac:dyDescent="0.25"/>
  <cols>
    <col min="1" max="1" width="3.44140625" style="384" customWidth="1"/>
    <col min="2" max="2" width="37.109375" style="383" customWidth="1"/>
    <col min="3" max="3" width="3.6640625" style="384" customWidth="1"/>
    <col min="4" max="4" width="4" style="384" customWidth="1"/>
    <col min="5" max="5" width="4.88671875" style="384" customWidth="1"/>
    <col min="6" max="6" width="4.44140625" style="384" customWidth="1"/>
    <col min="7" max="7" width="4.88671875" style="384" customWidth="1"/>
    <col min="8" max="8" width="4" style="384" customWidth="1"/>
    <col min="9" max="10" width="4.6640625" style="384" customWidth="1"/>
    <col min="11" max="11" width="4" style="384" customWidth="1"/>
    <col min="12" max="12" width="5.109375" style="384" customWidth="1"/>
    <col min="13" max="13" width="5" style="384" customWidth="1"/>
    <col min="14" max="14" width="4.6640625" style="384" customWidth="1"/>
    <col min="15" max="15" width="5" style="384" customWidth="1"/>
    <col min="16" max="16" width="5" style="384" bestFit="1" customWidth="1"/>
    <col min="17" max="17" width="4.109375" style="384" customWidth="1"/>
    <col min="18" max="18" width="4.88671875" style="384" customWidth="1"/>
    <col min="19" max="19" width="5.109375" style="384" customWidth="1"/>
    <col min="20" max="20" width="5" style="384" customWidth="1"/>
    <col min="21" max="21" width="5.109375" style="384" customWidth="1"/>
    <col min="22" max="22" width="5" style="384" customWidth="1"/>
    <col min="23" max="23" width="4.6640625" style="384" customWidth="1"/>
    <col min="24" max="24" width="5.33203125" style="384" customWidth="1"/>
    <col min="25" max="25" width="5" style="384" customWidth="1"/>
    <col min="26" max="26" width="4" style="384" customWidth="1"/>
    <col min="27" max="27" width="6.109375" style="385" customWidth="1"/>
    <col min="28" max="28" width="6" style="385" customWidth="1"/>
    <col min="29" max="29" width="5.6640625" style="385" customWidth="1"/>
    <col min="30" max="256" width="9.109375" style="383"/>
    <col min="257" max="257" width="3.44140625" style="383" customWidth="1"/>
    <col min="258" max="258" width="37.109375" style="383" customWidth="1"/>
    <col min="259" max="259" width="3.6640625" style="383" customWidth="1"/>
    <col min="260" max="260" width="4" style="383" customWidth="1"/>
    <col min="261" max="261" width="4.88671875" style="383" customWidth="1"/>
    <col min="262" max="262" width="4.44140625" style="383" customWidth="1"/>
    <col min="263" max="263" width="4.88671875" style="383" customWidth="1"/>
    <col min="264" max="264" width="4" style="383" customWidth="1"/>
    <col min="265" max="266" width="4.6640625" style="383" customWidth="1"/>
    <col min="267" max="267" width="4" style="383" customWidth="1"/>
    <col min="268" max="268" width="5.109375" style="383" customWidth="1"/>
    <col min="269" max="269" width="5" style="383" customWidth="1"/>
    <col min="270" max="270" width="4.6640625" style="383" customWidth="1"/>
    <col min="271" max="271" width="5" style="383" customWidth="1"/>
    <col min="272" max="272" width="5" style="383" bestFit="1" customWidth="1"/>
    <col min="273" max="273" width="4.109375" style="383" customWidth="1"/>
    <col min="274" max="274" width="4.88671875" style="383" customWidth="1"/>
    <col min="275" max="275" width="5.109375" style="383" customWidth="1"/>
    <col min="276" max="276" width="5" style="383" customWidth="1"/>
    <col min="277" max="277" width="5.109375" style="383" customWidth="1"/>
    <col min="278" max="278" width="5" style="383" customWidth="1"/>
    <col min="279" max="279" width="4.6640625" style="383" customWidth="1"/>
    <col min="280" max="280" width="5.33203125" style="383" customWidth="1"/>
    <col min="281" max="281" width="5" style="383" customWidth="1"/>
    <col min="282" max="282" width="4" style="383" customWidth="1"/>
    <col min="283" max="283" width="6.109375" style="383" customWidth="1"/>
    <col min="284" max="284" width="6" style="383" customWidth="1"/>
    <col min="285" max="285" width="5.6640625" style="383" customWidth="1"/>
    <col min="286" max="512" width="9.109375" style="383"/>
    <col min="513" max="513" width="3.44140625" style="383" customWidth="1"/>
    <col min="514" max="514" width="37.109375" style="383" customWidth="1"/>
    <col min="515" max="515" width="3.6640625" style="383" customWidth="1"/>
    <col min="516" max="516" width="4" style="383" customWidth="1"/>
    <col min="517" max="517" width="4.88671875" style="383" customWidth="1"/>
    <col min="518" max="518" width="4.44140625" style="383" customWidth="1"/>
    <col min="519" max="519" width="4.88671875" style="383" customWidth="1"/>
    <col min="520" max="520" width="4" style="383" customWidth="1"/>
    <col min="521" max="522" width="4.6640625" style="383" customWidth="1"/>
    <col min="523" max="523" width="4" style="383" customWidth="1"/>
    <col min="524" max="524" width="5.109375" style="383" customWidth="1"/>
    <col min="525" max="525" width="5" style="383" customWidth="1"/>
    <col min="526" max="526" width="4.6640625" style="383" customWidth="1"/>
    <col min="527" max="527" width="5" style="383" customWidth="1"/>
    <col min="528" max="528" width="5" style="383" bestFit="1" customWidth="1"/>
    <col min="529" max="529" width="4.109375" style="383" customWidth="1"/>
    <col min="530" max="530" width="4.88671875" style="383" customWidth="1"/>
    <col min="531" max="531" width="5.109375" style="383" customWidth="1"/>
    <col min="532" max="532" width="5" style="383" customWidth="1"/>
    <col min="533" max="533" width="5.109375" style="383" customWidth="1"/>
    <col min="534" max="534" width="5" style="383" customWidth="1"/>
    <col min="535" max="535" width="4.6640625" style="383" customWidth="1"/>
    <col min="536" max="536" width="5.33203125" style="383" customWidth="1"/>
    <col min="537" max="537" width="5" style="383" customWidth="1"/>
    <col min="538" max="538" width="4" style="383" customWidth="1"/>
    <col min="539" max="539" width="6.109375" style="383" customWidth="1"/>
    <col min="540" max="540" width="6" style="383" customWidth="1"/>
    <col min="541" max="541" width="5.6640625" style="383" customWidth="1"/>
    <col min="542" max="768" width="9.109375" style="383"/>
    <col min="769" max="769" width="3.44140625" style="383" customWidth="1"/>
    <col min="770" max="770" width="37.109375" style="383" customWidth="1"/>
    <col min="771" max="771" width="3.6640625" style="383" customWidth="1"/>
    <col min="772" max="772" width="4" style="383" customWidth="1"/>
    <col min="773" max="773" width="4.88671875" style="383" customWidth="1"/>
    <col min="774" max="774" width="4.44140625" style="383" customWidth="1"/>
    <col min="775" max="775" width="4.88671875" style="383" customWidth="1"/>
    <col min="776" max="776" width="4" style="383" customWidth="1"/>
    <col min="777" max="778" width="4.6640625" style="383" customWidth="1"/>
    <col min="779" max="779" width="4" style="383" customWidth="1"/>
    <col min="780" max="780" width="5.109375" style="383" customWidth="1"/>
    <col min="781" max="781" width="5" style="383" customWidth="1"/>
    <col min="782" max="782" width="4.6640625" style="383" customWidth="1"/>
    <col min="783" max="783" width="5" style="383" customWidth="1"/>
    <col min="784" max="784" width="5" style="383" bestFit="1" customWidth="1"/>
    <col min="785" max="785" width="4.109375" style="383" customWidth="1"/>
    <col min="786" max="786" width="4.88671875" style="383" customWidth="1"/>
    <col min="787" max="787" width="5.109375" style="383" customWidth="1"/>
    <col min="788" max="788" width="5" style="383" customWidth="1"/>
    <col min="789" max="789" width="5.109375" style="383" customWidth="1"/>
    <col min="790" max="790" width="5" style="383" customWidth="1"/>
    <col min="791" max="791" width="4.6640625" style="383" customWidth="1"/>
    <col min="792" max="792" width="5.33203125" style="383" customWidth="1"/>
    <col min="793" max="793" width="5" style="383" customWidth="1"/>
    <col min="794" max="794" width="4" style="383" customWidth="1"/>
    <col min="795" max="795" width="6.109375" style="383" customWidth="1"/>
    <col min="796" max="796" width="6" style="383" customWidth="1"/>
    <col min="797" max="797" width="5.6640625" style="383" customWidth="1"/>
    <col min="798" max="1024" width="9.109375" style="383"/>
    <col min="1025" max="1025" width="3.44140625" style="383" customWidth="1"/>
    <col min="1026" max="1026" width="37.109375" style="383" customWidth="1"/>
    <col min="1027" max="1027" width="3.6640625" style="383" customWidth="1"/>
    <col min="1028" max="1028" width="4" style="383" customWidth="1"/>
    <col min="1029" max="1029" width="4.88671875" style="383" customWidth="1"/>
    <col min="1030" max="1030" width="4.44140625" style="383" customWidth="1"/>
    <col min="1031" max="1031" width="4.88671875" style="383" customWidth="1"/>
    <col min="1032" max="1032" width="4" style="383" customWidth="1"/>
    <col min="1033" max="1034" width="4.6640625" style="383" customWidth="1"/>
    <col min="1035" max="1035" width="4" style="383" customWidth="1"/>
    <col min="1036" max="1036" width="5.109375" style="383" customWidth="1"/>
    <col min="1037" max="1037" width="5" style="383" customWidth="1"/>
    <col min="1038" max="1038" width="4.6640625" style="383" customWidth="1"/>
    <col min="1039" max="1039" width="5" style="383" customWidth="1"/>
    <col min="1040" max="1040" width="5" style="383" bestFit="1" customWidth="1"/>
    <col min="1041" max="1041" width="4.109375" style="383" customWidth="1"/>
    <col min="1042" max="1042" width="4.88671875" style="383" customWidth="1"/>
    <col min="1043" max="1043" width="5.109375" style="383" customWidth="1"/>
    <col min="1044" max="1044" width="5" style="383" customWidth="1"/>
    <col min="1045" max="1045" width="5.109375" style="383" customWidth="1"/>
    <col min="1046" max="1046" width="5" style="383" customWidth="1"/>
    <col min="1047" max="1047" width="4.6640625" style="383" customWidth="1"/>
    <col min="1048" max="1048" width="5.33203125" style="383" customWidth="1"/>
    <col min="1049" max="1049" width="5" style="383" customWidth="1"/>
    <col min="1050" max="1050" width="4" style="383" customWidth="1"/>
    <col min="1051" max="1051" width="6.109375" style="383" customWidth="1"/>
    <col min="1052" max="1052" width="6" style="383" customWidth="1"/>
    <col min="1053" max="1053" width="5.6640625" style="383" customWidth="1"/>
    <col min="1054" max="1280" width="9.109375" style="383"/>
    <col min="1281" max="1281" width="3.44140625" style="383" customWidth="1"/>
    <col min="1282" max="1282" width="37.109375" style="383" customWidth="1"/>
    <col min="1283" max="1283" width="3.6640625" style="383" customWidth="1"/>
    <col min="1284" max="1284" width="4" style="383" customWidth="1"/>
    <col min="1285" max="1285" width="4.88671875" style="383" customWidth="1"/>
    <col min="1286" max="1286" width="4.44140625" style="383" customWidth="1"/>
    <col min="1287" max="1287" width="4.88671875" style="383" customWidth="1"/>
    <col min="1288" max="1288" width="4" style="383" customWidth="1"/>
    <col min="1289" max="1290" width="4.6640625" style="383" customWidth="1"/>
    <col min="1291" max="1291" width="4" style="383" customWidth="1"/>
    <col min="1292" max="1292" width="5.109375" style="383" customWidth="1"/>
    <col min="1293" max="1293" width="5" style="383" customWidth="1"/>
    <col min="1294" max="1294" width="4.6640625" style="383" customWidth="1"/>
    <col min="1295" max="1295" width="5" style="383" customWidth="1"/>
    <col min="1296" max="1296" width="5" style="383" bestFit="1" customWidth="1"/>
    <col min="1297" max="1297" width="4.109375" style="383" customWidth="1"/>
    <col min="1298" max="1298" width="4.88671875" style="383" customWidth="1"/>
    <col min="1299" max="1299" width="5.109375" style="383" customWidth="1"/>
    <col min="1300" max="1300" width="5" style="383" customWidth="1"/>
    <col min="1301" max="1301" width="5.109375" style="383" customWidth="1"/>
    <col min="1302" max="1302" width="5" style="383" customWidth="1"/>
    <col min="1303" max="1303" width="4.6640625" style="383" customWidth="1"/>
    <col min="1304" max="1304" width="5.33203125" style="383" customWidth="1"/>
    <col min="1305" max="1305" width="5" style="383" customWidth="1"/>
    <col min="1306" max="1306" width="4" style="383" customWidth="1"/>
    <col min="1307" max="1307" width="6.109375" style="383" customWidth="1"/>
    <col min="1308" max="1308" width="6" style="383" customWidth="1"/>
    <col min="1309" max="1309" width="5.6640625" style="383" customWidth="1"/>
    <col min="1310" max="1536" width="9.109375" style="383"/>
    <col min="1537" max="1537" width="3.44140625" style="383" customWidth="1"/>
    <col min="1538" max="1538" width="37.109375" style="383" customWidth="1"/>
    <col min="1539" max="1539" width="3.6640625" style="383" customWidth="1"/>
    <col min="1540" max="1540" width="4" style="383" customWidth="1"/>
    <col min="1541" max="1541" width="4.88671875" style="383" customWidth="1"/>
    <col min="1542" max="1542" width="4.44140625" style="383" customWidth="1"/>
    <col min="1543" max="1543" width="4.88671875" style="383" customWidth="1"/>
    <col min="1544" max="1544" width="4" style="383" customWidth="1"/>
    <col min="1545" max="1546" width="4.6640625" style="383" customWidth="1"/>
    <col min="1547" max="1547" width="4" style="383" customWidth="1"/>
    <col min="1548" max="1548" width="5.109375" style="383" customWidth="1"/>
    <col min="1549" max="1549" width="5" style="383" customWidth="1"/>
    <col min="1550" max="1550" width="4.6640625" style="383" customWidth="1"/>
    <col min="1551" max="1551" width="5" style="383" customWidth="1"/>
    <col min="1552" max="1552" width="5" style="383" bestFit="1" customWidth="1"/>
    <col min="1553" max="1553" width="4.109375" style="383" customWidth="1"/>
    <col min="1554" max="1554" width="4.88671875" style="383" customWidth="1"/>
    <col min="1555" max="1555" width="5.109375" style="383" customWidth="1"/>
    <col min="1556" max="1556" width="5" style="383" customWidth="1"/>
    <col min="1557" max="1557" width="5.109375" style="383" customWidth="1"/>
    <col min="1558" max="1558" width="5" style="383" customWidth="1"/>
    <col min="1559" max="1559" width="4.6640625" style="383" customWidth="1"/>
    <col min="1560" max="1560" width="5.33203125" style="383" customWidth="1"/>
    <col min="1561" max="1561" width="5" style="383" customWidth="1"/>
    <col min="1562" max="1562" width="4" style="383" customWidth="1"/>
    <col min="1563" max="1563" width="6.109375" style="383" customWidth="1"/>
    <col min="1564" max="1564" width="6" style="383" customWidth="1"/>
    <col min="1565" max="1565" width="5.6640625" style="383" customWidth="1"/>
    <col min="1566" max="1792" width="9.109375" style="383"/>
    <col min="1793" max="1793" width="3.44140625" style="383" customWidth="1"/>
    <col min="1794" max="1794" width="37.109375" style="383" customWidth="1"/>
    <col min="1795" max="1795" width="3.6640625" style="383" customWidth="1"/>
    <col min="1796" max="1796" width="4" style="383" customWidth="1"/>
    <col min="1797" max="1797" width="4.88671875" style="383" customWidth="1"/>
    <col min="1798" max="1798" width="4.44140625" style="383" customWidth="1"/>
    <col min="1799" max="1799" width="4.88671875" style="383" customWidth="1"/>
    <col min="1800" max="1800" width="4" style="383" customWidth="1"/>
    <col min="1801" max="1802" width="4.6640625" style="383" customWidth="1"/>
    <col min="1803" max="1803" width="4" style="383" customWidth="1"/>
    <col min="1804" max="1804" width="5.109375" style="383" customWidth="1"/>
    <col min="1805" max="1805" width="5" style="383" customWidth="1"/>
    <col min="1806" max="1806" width="4.6640625" style="383" customWidth="1"/>
    <col min="1807" max="1807" width="5" style="383" customWidth="1"/>
    <col min="1808" max="1808" width="5" style="383" bestFit="1" customWidth="1"/>
    <col min="1809" max="1809" width="4.109375" style="383" customWidth="1"/>
    <col min="1810" max="1810" width="4.88671875" style="383" customWidth="1"/>
    <col min="1811" max="1811" width="5.109375" style="383" customWidth="1"/>
    <col min="1812" max="1812" width="5" style="383" customWidth="1"/>
    <col min="1813" max="1813" width="5.109375" style="383" customWidth="1"/>
    <col min="1814" max="1814" width="5" style="383" customWidth="1"/>
    <col min="1815" max="1815" width="4.6640625" style="383" customWidth="1"/>
    <col min="1816" max="1816" width="5.33203125" style="383" customWidth="1"/>
    <col min="1817" max="1817" width="5" style="383" customWidth="1"/>
    <col min="1818" max="1818" width="4" style="383" customWidth="1"/>
    <col min="1819" max="1819" width="6.109375" style="383" customWidth="1"/>
    <col min="1820" max="1820" width="6" style="383" customWidth="1"/>
    <col min="1821" max="1821" width="5.6640625" style="383" customWidth="1"/>
    <col min="1822" max="2048" width="9.109375" style="383"/>
    <col min="2049" max="2049" width="3.44140625" style="383" customWidth="1"/>
    <col min="2050" max="2050" width="37.109375" style="383" customWidth="1"/>
    <col min="2051" max="2051" width="3.6640625" style="383" customWidth="1"/>
    <col min="2052" max="2052" width="4" style="383" customWidth="1"/>
    <col min="2053" max="2053" width="4.88671875" style="383" customWidth="1"/>
    <col min="2054" max="2054" width="4.44140625" style="383" customWidth="1"/>
    <col min="2055" max="2055" width="4.88671875" style="383" customWidth="1"/>
    <col min="2056" max="2056" width="4" style="383" customWidth="1"/>
    <col min="2057" max="2058" width="4.6640625" style="383" customWidth="1"/>
    <col min="2059" max="2059" width="4" style="383" customWidth="1"/>
    <col min="2060" max="2060" width="5.109375" style="383" customWidth="1"/>
    <col min="2061" max="2061" width="5" style="383" customWidth="1"/>
    <col min="2062" max="2062" width="4.6640625" style="383" customWidth="1"/>
    <col min="2063" max="2063" width="5" style="383" customWidth="1"/>
    <col min="2064" max="2064" width="5" style="383" bestFit="1" customWidth="1"/>
    <col min="2065" max="2065" width="4.109375" style="383" customWidth="1"/>
    <col min="2066" max="2066" width="4.88671875" style="383" customWidth="1"/>
    <col min="2067" max="2067" width="5.109375" style="383" customWidth="1"/>
    <col min="2068" max="2068" width="5" style="383" customWidth="1"/>
    <col min="2069" max="2069" width="5.109375" style="383" customWidth="1"/>
    <col min="2070" max="2070" width="5" style="383" customWidth="1"/>
    <col min="2071" max="2071" width="4.6640625" style="383" customWidth="1"/>
    <col min="2072" max="2072" width="5.33203125" style="383" customWidth="1"/>
    <col min="2073" max="2073" width="5" style="383" customWidth="1"/>
    <col min="2074" max="2074" width="4" style="383" customWidth="1"/>
    <col min="2075" max="2075" width="6.109375" style="383" customWidth="1"/>
    <col min="2076" max="2076" width="6" style="383" customWidth="1"/>
    <col min="2077" max="2077" width="5.6640625" style="383" customWidth="1"/>
    <col min="2078" max="2304" width="9.109375" style="383"/>
    <col min="2305" max="2305" width="3.44140625" style="383" customWidth="1"/>
    <col min="2306" max="2306" width="37.109375" style="383" customWidth="1"/>
    <col min="2307" max="2307" width="3.6640625" style="383" customWidth="1"/>
    <col min="2308" max="2308" width="4" style="383" customWidth="1"/>
    <col min="2309" max="2309" width="4.88671875" style="383" customWidth="1"/>
    <col min="2310" max="2310" width="4.44140625" style="383" customWidth="1"/>
    <col min="2311" max="2311" width="4.88671875" style="383" customWidth="1"/>
    <col min="2312" max="2312" width="4" style="383" customWidth="1"/>
    <col min="2313" max="2314" width="4.6640625" style="383" customWidth="1"/>
    <col min="2315" max="2315" width="4" style="383" customWidth="1"/>
    <col min="2316" max="2316" width="5.109375" style="383" customWidth="1"/>
    <col min="2317" max="2317" width="5" style="383" customWidth="1"/>
    <col min="2318" max="2318" width="4.6640625" style="383" customWidth="1"/>
    <col min="2319" max="2319" width="5" style="383" customWidth="1"/>
    <col min="2320" max="2320" width="5" style="383" bestFit="1" customWidth="1"/>
    <col min="2321" max="2321" width="4.109375" style="383" customWidth="1"/>
    <col min="2322" max="2322" width="4.88671875" style="383" customWidth="1"/>
    <col min="2323" max="2323" width="5.109375" style="383" customWidth="1"/>
    <col min="2324" max="2324" width="5" style="383" customWidth="1"/>
    <col min="2325" max="2325" width="5.109375" style="383" customWidth="1"/>
    <col min="2326" max="2326" width="5" style="383" customWidth="1"/>
    <col min="2327" max="2327" width="4.6640625" style="383" customWidth="1"/>
    <col min="2328" max="2328" width="5.33203125" style="383" customWidth="1"/>
    <col min="2329" max="2329" width="5" style="383" customWidth="1"/>
    <col min="2330" max="2330" width="4" style="383" customWidth="1"/>
    <col min="2331" max="2331" width="6.109375" style="383" customWidth="1"/>
    <col min="2332" max="2332" width="6" style="383" customWidth="1"/>
    <col min="2333" max="2333" width="5.6640625" style="383" customWidth="1"/>
    <col min="2334" max="2560" width="9.109375" style="383"/>
    <col min="2561" max="2561" width="3.44140625" style="383" customWidth="1"/>
    <col min="2562" max="2562" width="37.109375" style="383" customWidth="1"/>
    <col min="2563" max="2563" width="3.6640625" style="383" customWidth="1"/>
    <col min="2564" max="2564" width="4" style="383" customWidth="1"/>
    <col min="2565" max="2565" width="4.88671875" style="383" customWidth="1"/>
    <col min="2566" max="2566" width="4.44140625" style="383" customWidth="1"/>
    <col min="2567" max="2567" width="4.88671875" style="383" customWidth="1"/>
    <col min="2568" max="2568" width="4" style="383" customWidth="1"/>
    <col min="2569" max="2570" width="4.6640625" style="383" customWidth="1"/>
    <col min="2571" max="2571" width="4" style="383" customWidth="1"/>
    <col min="2572" max="2572" width="5.109375" style="383" customWidth="1"/>
    <col min="2573" max="2573" width="5" style="383" customWidth="1"/>
    <col min="2574" max="2574" width="4.6640625" style="383" customWidth="1"/>
    <col min="2575" max="2575" width="5" style="383" customWidth="1"/>
    <col min="2576" max="2576" width="5" style="383" bestFit="1" customWidth="1"/>
    <col min="2577" max="2577" width="4.109375" style="383" customWidth="1"/>
    <col min="2578" max="2578" width="4.88671875" style="383" customWidth="1"/>
    <col min="2579" max="2579" width="5.109375" style="383" customWidth="1"/>
    <col min="2580" max="2580" width="5" style="383" customWidth="1"/>
    <col min="2581" max="2581" width="5.109375" style="383" customWidth="1"/>
    <col min="2582" max="2582" width="5" style="383" customWidth="1"/>
    <col min="2583" max="2583" width="4.6640625" style="383" customWidth="1"/>
    <col min="2584" max="2584" width="5.33203125" style="383" customWidth="1"/>
    <col min="2585" max="2585" width="5" style="383" customWidth="1"/>
    <col min="2586" max="2586" width="4" style="383" customWidth="1"/>
    <col min="2587" max="2587" width="6.109375" style="383" customWidth="1"/>
    <col min="2588" max="2588" width="6" style="383" customWidth="1"/>
    <col min="2589" max="2589" width="5.6640625" style="383" customWidth="1"/>
    <col min="2590" max="2816" width="9.109375" style="383"/>
    <col min="2817" max="2817" width="3.44140625" style="383" customWidth="1"/>
    <col min="2818" max="2818" width="37.109375" style="383" customWidth="1"/>
    <col min="2819" max="2819" width="3.6640625" style="383" customWidth="1"/>
    <col min="2820" max="2820" width="4" style="383" customWidth="1"/>
    <col min="2821" max="2821" width="4.88671875" style="383" customWidth="1"/>
    <col min="2822" max="2822" width="4.44140625" style="383" customWidth="1"/>
    <col min="2823" max="2823" width="4.88671875" style="383" customWidth="1"/>
    <col min="2824" max="2824" width="4" style="383" customWidth="1"/>
    <col min="2825" max="2826" width="4.6640625" style="383" customWidth="1"/>
    <col min="2827" max="2827" width="4" style="383" customWidth="1"/>
    <col min="2828" max="2828" width="5.109375" style="383" customWidth="1"/>
    <col min="2829" max="2829" width="5" style="383" customWidth="1"/>
    <col min="2830" max="2830" width="4.6640625" style="383" customWidth="1"/>
    <col min="2831" max="2831" width="5" style="383" customWidth="1"/>
    <col min="2832" max="2832" width="5" style="383" bestFit="1" customWidth="1"/>
    <col min="2833" max="2833" width="4.109375" style="383" customWidth="1"/>
    <col min="2834" max="2834" width="4.88671875" style="383" customWidth="1"/>
    <col min="2835" max="2835" width="5.109375" style="383" customWidth="1"/>
    <col min="2836" max="2836" width="5" style="383" customWidth="1"/>
    <col min="2837" max="2837" width="5.109375" style="383" customWidth="1"/>
    <col min="2838" max="2838" width="5" style="383" customWidth="1"/>
    <col min="2839" max="2839" width="4.6640625" style="383" customWidth="1"/>
    <col min="2840" max="2840" width="5.33203125" style="383" customWidth="1"/>
    <col min="2841" max="2841" width="5" style="383" customWidth="1"/>
    <col min="2842" max="2842" width="4" style="383" customWidth="1"/>
    <col min="2843" max="2843" width="6.109375" style="383" customWidth="1"/>
    <col min="2844" max="2844" width="6" style="383" customWidth="1"/>
    <col min="2845" max="2845" width="5.6640625" style="383" customWidth="1"/>
    <col min="2846" max="3072" width="9.109375" style="383"/>
    <col min="3073" max="3073" width="3.44140625" style="383" customWidth="1"/>
    <col min="3074" max="3074" width="37.109375" style="383" customWidth="1"/>
    <col min="3075" max="3075" width="3.6640625" style="383" customWidth="1"/>
    <col min="3076" max="3076" width="4" style="383" customWidth="1"/>
    <col min="3077" max="3077" width="4.88671875" style="383" customWidth="1"/>
    <col min="3078" max="3078" width="4.44140625" style="383" customWidth="1"/>
    <col min="3079" max="3079" width="4.88671875" style="383" customWidth="1"/>
    <col min="3080" max="3080" width="4" style="383" customWidth="1"/>
    <col min="3081" max="3082" width="4.6640625" style="383" customWidth="1"/>
    <col min="3083" max="3083" width="4" style="383" customWidth="1"/>
    <col min="3084" max="3084" width="5.109375" style="383" customWidth="1"/>
    <col min="3085" max="3085" width="5" style="383" customWidth="1"/>
    <col min="3086" max="3086" width="4.6640625" style="383" customWidth="1"/>
    <col min="3087" max="3087" width="5" style="383" customWidth="1"/>
    <col min="3088" max="3088" width="5" style="383" bestFit="1" customWidth="1"/>
    <col min="3089" max="3089" width="4.109375" style="383" customWidth="1"/>
    <col min="3090" max="3090" width="4.88671875" style="383" customWidth="1"/>
    <col min="3091" max="3091" width="5.109375" style="383" customWidth="1"/>
    <col min="3092" max="3092" width="5" style="383" customWidth="1"/>
    <col min="3093" max="3093" width="5.109375" style="383" customWidth="1"/>
    <col min="3094" max="3094" width="5" style="383" customWidth="1"/>
    <col min="3095" max="3095" width="4.6640625" style="383" customWidth="1"/>
    <col min="3096" max="3096" width="5.33203125" style="383" customWidth="1"/>
    <col min="3097" max="3097" width="5" style="383" customWidth="1"/>
    <col min="3098" max="3098" width="4" style="383" customWidth="1"/>
    <col min="3099" max="3099" width="6.109375" style="383" customWidth="1"/>
    <col min="3100" max="3100" width="6" style="383" customWidth="1"/>
    <col min="3101" max="3101" width="5.6640625" style="383" customWidth="1"/>
    <col min="3102" max="3328" width="9.109375" style="383"/>
    <col min="3329" max="3329" width="3.44140625" style="383" customWidth="1"/>
    <col min="3330" max="3330" width="37.109375" style="383" customWidth="1"/>
    <col min="3331" max="3331" width="3.6640625" style="383" customWidth="1"/>
    <col min="3332" max="3332" width="4" style="383" customWidth="1"/>
    <col min="3333" max="3333" width="4.88671875" style="383" customWidth="1"/>
    <col min="3334" max="3334" width="4.44140625" style="383" customWidth="1"/>
    <col min="3335" max="3335" width="4.88671875" style="383" customWidth="1"/>
    <col min="3336" max="3336" width="4" style="383" customWidth="1"/>
    <col min="3337" max="3338" width="4.6640625" style="383" customWidth="1"/>
    <col min="3339" max="3339" width="4" style="383" customWidth="1"/>
    <col min="3340" max="3340" width="5.109375" style="383" customWidth="1"/>
    <col min="3341" max="3341" width="5" style="383" customWidth="1"/>
    <col min="3342" max="3342" width="4.6640625" style="383" customWidth="1"/>
    <col min="3343" max="3343" width="5" style="383" customWidth="1"/>
    <col min="3344" max="3344" width="5" style="383" bestFit="1" customWidth="1"/>
    <col min="3345" max="3345" width="4.109375" style="383" customWidth="1"/>
    <col min="3346" max="3346" width="4.88671875" style="383" customWidth="1"/>
    <col min="3347" max="3347" width="5.109375" style="383" customWidth="1"/>
    <col min="3348" max="3348" width="5" style="383" customWidth="1"/>
    <col min="3349" max="3349" width="5.109375" style="383" customWidth="1"/>
    <col min="3350" max="3350" width="5" style="383" customWidth="1"/>
    <col min="3351" max="3351" width="4.6640625" style="383" customWidth="1"/>
    <col min="3352" max="3352" width="5.33203125" style="383" customWidth="1"/>
    <col min="3353" max="3353" width="5" style="383" customWidth="1"/>
    <col min="3354" max="3354" width="4" style="383" customWidth="1"/>
    <col min="3355" max="3355" width="6.109375" style="383" customWidth="1"/>
    <col min="3356" max="3356" width="6" style="383" customWidth="1"/>
    <col min="3357" max="3357" width="5.6640625" style="383" customWidth="1"/>
    <col min="3358" max="3584" width="9.109375" style="383"/>
    <col min="3585" max="3585" width="3.44140625" style="383" customWidth="1"/>
    <col min="3586" max="3586" width="37.109375" style="383" customWidth="1"/>
    <col min="3587" max="3587" width="3.6640625" style="383" customWidth="1"/>
    <col min="3588" max="3588" width="4" style="383" customWidth="1"/>
    <col min="3589" max="3589" width="4.88671875" style="383" customWidth="1"/>
    <col min="3590" max="3590" width="4.44140625" style="383" customWidth="1"/>
    <col min="3591" max="3591" width="4.88671875" style="383" customWidth="1"/>
    <col min="3592" max="3592" width="4" style="383" customWidth="1"/>
    <col min="3593" max="3594" width="4.6640625" style="383" customWidth="1"/>
    <col min="3595" max="3595" width="4" style="383" customWidth="1"/>
    <col min="3596" max="3596" width="5.109375" style="383" customWidth="1"/>
    <col min="3597" max="3597" width="5" style="383" customWidth="1"/>
    <col min="3598" max="3598" width="4.6640625" style="383" customWidth="1"/>
    <col min="3599" max="3599" width="5" style="383" customWidth="1"/>
    <col min="3600" max="3600" width="5" style="383" bestFit="1" customWidth="1"/>
    <col min="3601" max="3601" width="4.109375" style="383" customWidth="1"/>
    <col min="3602" max="3602" width="4.88671875" style="383" customWidth="1"/>
    <col min="3603" max="3603" width="5.109375" style="383" customWidth="1"/>
    <col min="3604" max="3604" width="5" style="383" customWidth="1"/>
    <col min="3605" max="3605" width="5.109375" style="383" customWidth="1"/>
    <col min="3606" max="3606" width="5" style="383" customWidth="1"/>
    <col min="3607" max="3607" width="4.6640625" style="383" customWidth="1"/>
    <col min="3608" max="3608" width="5.33203125" style="383" customWidth="1"/>
    <col min="3609" max="3609" width="5" style="383" customWidth="1"/>
    <col min="3610" max="3610" width="4" style="383" customWidth="1"/>
    <col min="3611" max="3611" width="6.109375" style="383" customWidth="1"/>
    <col min="3612" max="3612" width="6" style="383" customWidth="1"/>
    <col min="3613" max="3613" width="5.6640625" style="383" customWidth="1"/>
    <col min="3614" max="3840" width="9.109375" style="383"/>
    <col min="3841" max="3841" width="3.44140625" style="383" customWidth="1"/>
    <col min="3842" max="3842" width="37.109375" style="383" customWidth="1"/>
    <col min="3843" max="3843" width="3.6640625" style="383" customWidth="1"/>
    <col min="3844" max="3844" width="4" style="383" customWidth="1"/>
    <col min="3845" max="3845" width="4.88671875" style="383" customWidth="1"/>
    <col min="3846" max="3846" width="4.44140625" style="383" customWidth="1"/>
    <col min="3847" max="3847" width="4.88671875" style="383" customWidth="1"/>
    <col min="3848" max="3848" width="4" style="383" customWidth="1"/>
    <col min="3849" max="3850" width="4.6640625" style="383" customWidth="1"/>
    <col min="3851" max="3851" width="4" style="383" customWidth="1"/>
    <col min="3852" max="3852" width="5.109375" style="383" customWidth="1"/>
    <col min="3853" max="3853" width="5" style="383" customWidth="1"/>
    <col min="3854" max="3854" width="4.6640625" style="383" customWidth="1"/>
    <col min="3855" max="3855" width="5" style="383" customWidth="1"/>
    <col min="3856" max="3856" width="5" style="383" bestFit="1" customWidth="1"/>
    <col min="3857" max="3857" width="4.109375" style="383" customWidth="1"/>
    <col min="3858" max="3858" width="4.88671875" style="383" customWidth="1"/>
    <col min="3859" max="3859" width="5.109375" style="383" customWidth="1"/>
    <col min="3860" max="3860" width="5" style="383" customWidth="1"/>
    <col min="3861" max="3861" width="5.109375" style="383" customWidth="1"/>
    <col min="3862" max="3862" width="5" style="383" customWidth="1"/>
    <col min="3863" max="3863" width="4.6640625" style="383" customWidth="1"/>
    <col min="3864" max="3864" width="5.33203125" style="383" customWidth="1"/>
    <col min="3865" max="3865" width="5" style="383" customWidth="1"/>
    <col min="3866" max="3866" width="4" style="383" customWidth="1"/>
    <col min="3867" max="3867" width="6.109375" style="383" customWidth="1"/>
    <col min="3868" max="3868" width="6" style="383" customWidth="1"/>
    <col min="3869" max="3869" width="5.6640625" style="383" customWidth="1"/>
    <col min="3870" max="4096" width="9.109375" style="383"/>
    <col min="4097" max="4097" width="3.44140625" style="383" customWidth="1"/>
    <col min="4098" max="4098" width="37.109375" style="383" customWidth="1"/>
    <col min="4099" max="4099" width="3.6640625" style="383" customWidth="1"/>
    <col min="4100" max="4100" width="4" style="383" customWidth="1"/>
    <col min="4101" max="4101" width="4.88671875" style="383" customWidth="1"/>
    <col min="4102" max="4102" width="4.44140625" style="383" customWidth="1"/>
    <col min="4103" max="4103" width="4.88671875" style="383" customWidth="1"/>
    <col min="4104" max="4104" width="4" style="383" customWidth="1"/>
    <col min="4105" max="4106" width="4.6640625" style="383" customWidth="1"/>
    <col min="4107" max="4107" width="4" style="383" customWidth="1"/>
    <col min="4108" max="4108" width="5.109375" style="383" customWidth="1"/>
    <col min="4109" max="4109" width="5" style="383" customWidth="1"/>
    <col min="4110" max="4110" width="4.6640625" style="383" customWidth="1"/>
    <col min="4111" max="4111" width="5" style="383" customWidth="1"/>
    <col min="4112" max="4112" width="5" style="383" bestFit="1" customWidth="1"/>
    <col min="4113" max="4113" width="4.109375" style="383" customWidth="1"/>
    <col min="4114" max="4114" width="4.88671875" style="383" customWidth="1"/>
    <col min="4115" max="4115" width="5.109375" style="383" customWidth="1"/>
    <col min="4116" max="4116" width="5" style="383" customWidth="1"/>
    <col min="4117" max="4117" width="5.109375" style="383" customWidth="1"/>
    <col min="4118" max="4118" width="5" style="383" customWidth="1"/>
    <col min="4119" max="4119" width="4.6640625" style="383" customWidth="1"/>
    <col min="4120" max="4120" width="5.33203125" style="383" customWidth="1"/>
    <col min="4121" max="4121" width="5" style="383" customWidth="1"/>
    <col min="4122" max="4122" width="4" style="383" customWidth="1"/>
    <col min="4123" max="4123" width="6.109375" style="383" customWidth="1"/>
    <col min="4124" max="4124" width="6" style="383" customWidth="1"/>
    <col min="4125" max="4125" width="5.6640625" style="383" customWidth="1"/>
    <col min="4126" max="4352" width="9.109375" style="383"/>
    <col min="4353" max="4353" width="3.44140625" style="383" customWidth="1"/>
    <col min="4354" max="4354" width="37.109375" style="383" customWidth="1"/>
    <col min="4355" max="4355" width="3.6640625" style="383" customWidth="1"/>
    <col min="4356" max="4356" width="4" style="383" customWidth="1"/>
    <col min="4357" max="4357" width="4.88671875" style="383" customWidth="1"/>
    <col min="4358" max="4358" width="4.44140625" style="383" customWidth="1"/>
    <col min="4359" max="4359" width="4.88671875" style="383" customWidth="1"/>
    <col min="4360" max="4360" width="4" style="383" customWidth="1"/>
    <col min="4361" max="4362" width="4.6640625" style="383" customWidth="1"/>
    <col min="4363" max="4363" width="4" style="383" customWidth="1"/>
    <col min="4364" max="4364" width="5.109375" style="383" customWidth="1"/>
    <col min="4365" max="4365" width="5" style="383" customWidth="1"/>
    <col min="4366" max="4366" width="4.6640625" style="383" customWidth="1"/>
    <col min="4367" max="4367" width="5" style="383" customWidth="1"/>
    <col min="4368" max="4368" width="5" style="383" bestFit="1" customWidth="1"/>
    <col min="4369" max="4369" width="4.109375" style="383" customWidth="1"/>
    <col min="4370" max="4370" width="4.88671875" style="383" customWidth="1"/>
    <col min="4371" max="4371" width="5.109375" style="383" customWidth="1"/>
    <col min="4372" max="4372" width="5" style="383" customWidth="1"/>
    <col min="4373" max="4373" width="5.109375" style="383" customWidth="1"/>
    <col min="4374" max="4374" width="5" style="383" customWidth="1"/>
    <col min="4375" max="4375" width="4.6640625" style="383" customWidth="1"/>
    <col min="4376" max="4376" width="5.33203125" style="383" customWidth="1"/>
    <col min="4377" max="4377" width="5" style="383" customWidth="1"/>
    <col min="4378" max="4378" width="4" style="383" customWidth="1"/>
    <col min="4379" max="4379" width="6.109375" style="383" customWidth="1"/>
    <col min="4380" max="4380" width="6" style="383" customWidth="1"/>
    <col min="4381" max="4381" width="5.6640625" style="383" customWidth="1"/>
    <col min="4382" max="4608" width="9.109375" style="383"/>
    <col min="4609" max="4609" width="3.44140625" style="383" customWidth="1"/>
    <col min="4610" max="4610" width="37.109375" style="383" customWidth="1"/>
    <col min="4611" max="4611" width="3.6640625" style="383" customWidth="1"/>
    <col min="4612" max="4612" width="4" style="383" customWidth="1"/>
    <col min="4613" max="4613" width="4.88671875" style="383" customWidth="1"/>
    <col min="4614" max="4614" width="4.44140625" style="383" customWidth="1"/>
    <col min="4615" max="4615" width="4.88671875" style="383" customWidth="1"/>
    <col min="4616" max="4616" width="4" style="383" customWidth="1"/>
    <col min="4617" max="4618" width="4.6640625" style="383" customWidth="1"/>
    <col min="4619" max="4619" width="4" style="383" customWidth="1"/>
    <col min="4620" max="4620" width="5.109375" style="383" customWidth="1"/>
    <col min="4621" max="4621" width="5" style="383" customWidth="1"/>
    <col min="4622" max="4622" width="4.6640625" style="383" customWidth="1"/>
    <col min="4623" max="4623" width="5" style="383" customWidth="1"/>
    <col min="4624" max="4624" width="5" style="383" bestFit="1" customWidth="1"/>
    <col min="4625" max="4625" width="4.109375" style="383" customWidth="1"/>
    <col min="4626" max="4626" width="4.88671875" style="383" customWidth="1"/>
    <col min="4627" max="4627" width="5.109375" style="383" customWidth="1"/>
    <col min="4628" max="4628" width="5" style="383" customWidth="1"/>
    <col min="4629" max="4629" width="5.109375" style="383" customWidth="1"/>
    <col min="4630" max="4630" width="5" style="383" customWidth="1"/>
    <col min="4631" max="4631" width="4.6640625" style="383" customWidth="1"/>
    <col min="4632" max="4632" width="5.33203125" style="383" customWidth="1"/>
    <col min="4633" max="4633" width="5" style="383" customWidth="1"/>
    <col min="4634" max="4634" width="4" style="383" customWidth="1"/>
    <col min="4635" max="4635" width="6.109375" style="383" customWidth="1"/>
    <col min="4636" max="4636" width="6" style="383" customWidth="1"/>
    <col min="4637" max="4637" width="5.6640625" style="383" customWidth="1"/>
    <col min="4638" max="4864" width="9.109375" style="383"/>
    <col min="4865" max="4865" width="3.44140625" style="383" customWidth="1"/>
    <col min="4866" max="4866" width="37.109375" style="383" customWidth="1"/>
    <col min="4867" max="4867" width="3.6640625" style="383" customWidth="1"/>
    <col min="4868" max="4868" width="4" style="383" customWidth="1"/>
    <col min="4869" max="4869" width="4.88671875" style="383" customWidth="1"/>
    <col min="4870" max="4870" width="4.44140625" style="383" customWidth="1"/>
    <col min="4871" max="4871" width="4.88671875" style="383" customWidth="1"/>
    <col min="4872" max="4872" width="4" style="383" customWidth="1"/>
    <col min="4873" max="4874" width="4.6640625" style="383" customWidth="1"/>
    <col min="4875" max="4875" width="4" style="383" customWidth="1"/>
    <col min="4876" max="4876" width="5.109375" style="383" customWidth="1"/>
    <col min="4877" max="4877" width="5" style="383" customWidth="1"/>
    <col min="4878" max="4878" width="4.6640625" style="383" customWidth="1"/>
    <col min="4879" max="4879" width="5" style="383" customWidth="1"/>
    <col min="4880" max="4880" width="5" style="383" bestFit="1" customWidth="1"/>
    <col min="4881" max="4881" width="4.109375" style="383" customWidth="1"/>
    <col min="4882" max="4882" width="4.88671875" style="383" customWidth="1"/>
    <col min="4883" max="4883" width="5.109375" style="383" customWidth="1"/>
    <col min="4884" max="4884" width="5" style="383" customWidth="1"/>
    <col min="4885" max="4885" width="5.109375" style="383" customWidth="1"/>
    <col min="4886" max="4886" width="5" style="383" customWidth="1"/>
    <col min="4887" max="4887" width="4.6640625" style="383" customWidth="1"/>
    <col min="4888" max="4888" width="5.33203125" style="383" customWidth="1"/>
    <col min="4889" max="4889" width="5" style="383" customWidth="1"/>
    <col min="4890" max="4890" width="4" style="383" customWidth="1"/>
    <col min="4891" max="4891" width="6.109375" style="383" customWidth="1"/>
    <col min="4892" max="4892" width="6" style="383" customWidth="1"/>
    <col min="4893" max="4893" width="5.6640625" style="383" customWidth="1"/>
    <col min="4894" max="5120" width="9.109375" style="383"/>
    <col min="5121" max="5121" width="3.44140625" style="383" customWidth="1"/>
    <col min="5122" max="5122" width="37.109375" style="383" customWidth="1"/>
    <col min="5123" max="5123" width="3.6640625" style="383" customWidth="1"/>
    <col min="5124" max="5124" width="4" style="383" customWidth="1"/>
    <col min="5125" max="5125" width="4.88671875" style="383" customWidth="1"/>
    <col min="5126" max="5126" width="4.44140625" style="383" customWidth="1"/>
    <col min="5127" max="5127" width="4.88671875" style="383" customWidth="1"/>
    <col min="5128" max="5128" width="4" style="383" customWidth="1"/>
    <col min="5129" max="5130" width="4.6640625" style="383" customWidth="1"/>
    <col min="5131" max="5131" width="4" style="383" customWidth="1"/>
    <col min="5132" max="5132" width="5.109375" style="383" customWidth="1"/>
    <col min="5133" max="5133" width="5" style="383" customWidth="1"/>
    <col min="5134" max="5134" width="4.6640625" style="383" customWidth="1"/>
    <col min="5135" max="5135" width="5" style="383" customWidth="1"/>
    <col min="5136" max="5136" width="5" style="383" bestFit="1" customWidth="1"/>
    <col min="5137" max="5137" width="4.109375" style="383" customWidth="1"/>
    <col min="5138" max="5138" width="4.88671875" style="383" customWidth="1"/>
    <col min="5139" max="5139" width="5.109375" style="383" customWidth="1"/>
    <col min="5140" max="5140" width="5" style="383" customWidth="1"/>
    <col min="5141" max="5141" width="5.109375" style="383" customWidth="1"/>
    <col min="5142" max="5142" width="5" style="383" customWidth="1"/>
    <col min="5143" max="5143" width="4.6640625" style="383" customWidth="1"/>
    <col min="5144" max="5144" width="5.33203125" style="383" customWidth="1"/>
    <col min="5145" max="5145" width="5" style="383" customWidth="1"/>
    <col min="5146" max="5146" width="4" style="383" customWidth="1"/>
    <col min="5147" max="5147" width="6.109375" style="383" customWidth="1"/>
    <col min="5148" max="5148" width="6" style="383" customWidth="1"/>
    <col min="5149" max="5149" width="5.6640625" style="383" customWidth="1"/>
    <col min="5150" max="5376" width="9.109375" style="383"/>
    <col min="5377" max="5377" width="3.44140625" style="383" customWidth="1"/>
    <col min="5378" max="5378" width="37.109375" style="383" customWidth="1"/>
    <col min="5379" max="5379" width="3.6640625" style="383" customWidth="1"/>
    <col min="5380" max="5380" width="4" style="383" customWidth="1"/>
    <col min="5381" max="5381" width="4.88671875" style="383" customWidth="1"/>
    <col min="5382" max="5382" width="4.44140625" style="383" customWidth="1"/>
    <col min="5383" max="5383" width="4.88671875" style="383" customWidth="1"/>
    <col min="5384" max="5384" width="4" style="383" customWidth="1"/>
    <col min="5385" max="5386" width="4.6640625" style="383" customWidth="1"/>
    <col min="5387" max="5387" width="4" style="383" customWidth="1"/>
    <col min="5388" max="5388" width="5.109375" style="383" customWidth="1"/>
    <col min="5389" max="5389" width="5" style="383" customWidth="1"/>
    <col min="5390" max="5390" width="4.6640625" style="383" customWidth="1"/>
    <col min="5391" max="5391" width="5" style="383" customWidth="1"/>
    <col min="5392" max="5392" width="5" style="383" bestFit="1" customWidth="1"/>
    <col min="5393" max="5393" width="4.109375" style="383" customWidth="1"/>
    <col min="5394" max="5394" width="4.88671875" style="383" customWidth="1"/>
    <col min="5395" max="5395" width="5.109375" style="383" customWidth="1"/>
    <col min="5396" max="5396" width="5" style="383" customWidth="1"/>
    <col min="5397" max="5397" width="5.109375" style="383" customWidth="1"/>
    <col min="5398" max="5398" width="5" style="383" customWidth="1"/>
    <col min="5399" max="5399" width="4.6640625" style="383" customWidth="1"/>
    <col min="5400" max="5400" width="5.33203125" style="383" customWidth="1"/>
    <col min="5401" max="5401" width="5" style="383" customWidth="1"/>
    <col min="5402" max="5402" width="4" style="383" customWidth="1"/>
    <col min="5403" max="5403" width="6.109375" style="383" customWidth="1"/>
    <col min="5404" max="5404" width="6" style="383" customWidth="1"/>
    <col min="5405" max="5405" width="5.6640625" style="383" customWidth="1"/>
    <col min="5406" max="5632" width="9.109375" style="383"/>
    <col min="5633" max="5633" width="3.44140625" style="383" customWidth="1"/>
    <col min="5634" max="5634" width="37.109375" style="383" customWidth="1"/>
    <col min="5635" max="5635" width="3.6640625" style="383" customWidth="1"/>
    <col min="5636" max="5636" width="4" style="383" customWidth="1"/>
    <col min="5637" max="5637" width="4.88671875" style="383" customWidth="1"/>
    <col min="5638" max="5638" width="4.44140625" style="383" customWidth="1"/>
    <col min="5639" max="5639" width="4.88671875" style="383" customWidth="1"/>
    <col min="5640" max="5640" width="4" style="383" customWidth="1"/>
    <col min="5641" max="5642" width="4.6640625" style="383" customWidth="1"/>
    <col min="5643" max="5643" width="4" style="383" customWidth="1"/>
    <col min="5644" max="5644" width="5.109375" style="383" customWidth="1"/>
    <col min="5645" max="5645" width="5" style="383" customWidth="1"/>
    <col min="5646" max="5646" width="4.6640625" style="383" customWidth="1"/>
    <col min="5647" max="5647" width="5" style="383" customWidth="1"/>
    <col min="5648" max="5648" width="5" style="383" bestFit="1" customWidth="1"/>
    <col min="5649" max="5649" width="4.109375" style="383" customWidth="1"/>
    <col min="5650" max="5650" width="4.88671875" style="383" customWidth="1"/>
    <col min="5651" max="5651" width="5.109375" style="383" customWidth="1"/>
    <col min="5652" max="5652" width="5" style="383" customWidth="1"/>
    <col min="5653" max="5653" width="5.109375" style="383" customWidth="1"/>
    <col min="5654" max="5654" width="5" style="383" customWidth="1"/>
    <col min="5655" max="5655" width="4.6640625" style="383" customWidth="1"/>
    <col min="5656" max="5656" width="5.33203125" style="383" customWidth="1"/>
    <col min="5657" max="5657" width="5" style="383" customWidth="1"/>
    <col min="5658" max="5658" width="4" style="383" customWidth="1"/>
    <col min="5659" max="5659" width="6.109375" style="383" customWidth="1"/>
    <col min="5660" max="5660" width="6" style="383" customWidth="1"/>
    <col min="5661" max="5661" width="5.6640625" style="383" customWidth="1"/>
    <col min="5662" max="5888" width="9.109375" style="383"/>
    <col min="5889" max="5889" width="3.44140625" style="383" customWidth="1"/>
    <col min="5890" max="5890" width="37.109375" style="383" customWidth="1"/>
    <col min="5891" max="5891" width="3.6640625" style="383" customWidth="1"/>
    <col min="5892" max="5892" width="4" style="383" customWidth="1"/>
    <col min="5893" max="5893" width="4.88671875" style="383" customWidth="1"/>
    <col min="5894" max="5894" width="4.44140625" style="383" customWidth="1"/>
    <col min="5895" max="5895" width="4.88671875" style="383" customWidth="1"/>
    <col min="5896" max="5896" width="4" style="383" customWidth="1"/>
    <col min="5897" max="5898" width="4.6640625" style="383" customWidth="1"/>
    <col min="5899" max="5899" width="4" style="383" customWidth="1"/>
    <col min="5900" max="5900" width="5.109375" style="383" customWidth="1"/>
    <col min="5901" max="5901" width="5" style="383" customWidth="1"/>
    <col min="5902" max="5902" width="4.6640625" style="383" customWidth="1"/>
    <col min="5903" max="5903" width="5" style="383" customWidth="1"/>
    <col min="5904" max="5904" width="5" style="383" bestFit="1" customWidth="1"/>
    <col min="5905" max="5905" width="4.109375" style="383" customWidth="1"/>
    <col min="5906" max="5906" width="4.88671875" style="383" customWidth="1"/>
    <col min="5907" max="5907" width="5.109375" style="383" customWidth="1"/>
    <col min="5908" max="5908" width="5" style="383" customWidth="1"/>
    <col min="5909" max="5909" width="5.109375" style="383" customWidth="1"/>
    <col min="5910" max="5910" width="5" style="383" customWidth="1"/>
    <col min="5911" max="5911" width="4.6640625" style="383" customWidth="1"/>
    <col min="5912" max="5912" width="5.33203125" style="383" customWidth="1"/>
    <col min="5913" max="5913" width="5" style="383" customWidth="1"/>
    <col min="5914" max="5914" width="4" style="383" customWidth="1"/>
    <col min="5915" max="5915" width="6.109375" style="383" customWidth="1"/>
    <col min="5916" max="5916" width="6" style="383" customWidth="1"/>
    <col min="5917" max="5917" width="5.6640625" style="383" customWidth="1"/>
    <col min="5918" max="6144" width="9.109375" style="383"/>
    <col min="6145" max="6145" width="3.44140625" style="383" customWidth="1"/>
    <col min="6146" max="6146" width="37.109375" style="383" customWidth="1"/>
    <col min="6147" max="6147" width="3.6640625" style="383" customWidth="1"/>
    <col min="6148" max="6148" width="4" style="383" customWidth="1"/>
    <col min="6149" max="6149" width="4.88671875" style="383" customWidth="1"/>
    <col min="6150" max="6150" width="4.44140625" style="383" customWidth="1"/>
    <col min="6151" max="6151" width="4.88671875" style="383" customWidth="1"/>
    <col min="6152" max="6152" width="4" style="383" customWidth="1"/>
    <col min="6153" max="6154" width="4.6640625" style="383" customWidth="1"/>
    <col min="6155" max="6155" width="4" style="383" customWidth="1"/>
    <col min="6156" max="6156" width="5.109375" style="383" customWidth="1"/>
    <col min="6157" max="6157" width="5" style="383" customWidth="1"/>
    <col min="6158" max="6158" width="4.6640625" style="383" customWidth="1"/>
    <col min="6159" max="6159" width="5" style="383" customWidth="1"/>
    <col min="6160" max="6160" width="5" style="383" bestFit="1" customWidth="1"/>
    <col min="6161" max="6161" width="4.109375" style="383" customWidth="1"/>
    <col min="6162" max="6162" width="4.88671875" style="383" customWidth="1"/>
    <col min="6163" max="6163" width="5.109375" style="383" customWidth="1"/>
    <col min="6164" max="6164" width="5" style="383" customWidth="1"/>
    <col min="6165" max="6165" width="5.109375" style="383" customWidth="1"/>
    <col min="6166" max="6166" width="5" style="383" customWidth="1"/>
    <col min="6167" max="6167" width="4.6640625" style="383" customWidth="1"/>
    <col min="6168" max="6168" width="5.33203125" style="383" customWidth="1"/>
    <col min="6169" max="6169" width="5" style="383" customWidth="1"/>
    <col min="6170" max="6170" width="4" style="383" customWidth="1"/>
    <col min="6171" max="6171" width="6.109375" style="383" customWidth="1"/>
    <col min="6172" max="6172" width="6" style="383" customWidth="1"/>
    <col min="6173" max="6173" width="5.6640625" style="383" customWidth="1"/>
    <col min="6174" max="6400" width="9.109375" style="383"/>
    <col min="6401" max="6401" width="3.44140625" style="383" customWidth="1"/>
    <col min="6402" max="6402" width="37.109375" style="383" customWidth="1"/>
    <col min="6403" max="6403" width="3.6640625" style="383" customWidth="1"/>
    <col min="6404" max="6404" width="4" style="383" customWidth="1"/>
    <col min="6405" max="6405" width="4.88671875" style="383" customWidth="1"/>
    <col min="6406" max="6406" width="4.44140625" style="383" customWidth="1"/>
    <col min="6407" max="6407" width="4.88671875" style="383" customWidth="1"/>
    <col min="6408" max="6408" width="4" style="383" customWidth="1"/>
    <col min="6409" max="6410" width="4.6640625" style="383" customWidth="1"/>
    <col min="6411" max="6411" width="4" style="383" customWidth="1"/>
    <col min="6412" max="6412" width="5.109375" style="383" customWidth="1"/>
    <col min="6413" max="6413" width="5" style="383" customWidth="1"/>
    <col min="6414" max="6414" width="4.6640625" style="383" customWidth="1"/>
    <col min="6415" max="6415" width="5" style="383" customWidth="1"/>
    <col min="6416" max="6416" width="5" style="383" bestFit="1" customWidth="1"/>
    <col min="6417" max="6417" width="4.109375" style="383" customWidth="1"/>
    <col min="6418" max="6418" width="4.88671875" style="383" customWidth="1"/>
    <col min="6419" max="6419" width="5.109375" style="383" customWidth="1"/>
    <col min="6420" max="6420" width="5" style="383" customWidth="1"/>
    <col min="6421" max="6421" width="5.109375" style="383" customWidth="1"/>
    <col min="6422" max="6422" width="5" style="383" customWidth="1"/>
    <col min="6423" max="6423" width="4.6640625" style="383" customWidth="1"/>
    <col min="6424" max="6424" width="5.33203125" style="383" customWidth="1"/>
    <col min="6425" max="6425" width="5" style="383" customWidth="1"/>
    <col min="6426" max="6426" width="4" style="383" customWidth="1"/>
    <col min="6427" max="6427" width="6.109375" style="383" customWidth="1"/>
    <col min="6428" max="6428" width="6" style="383" customWidth="1"/>
    <col min="6429" max="6429" width="5.6640625" style="383" customWidth="1"/>
    <col min="6430" max="6656" width="9.109375" style="383"/>
    <col min="6657" max="6657" width="3.44140625" style="383" customWidth="1"/>
    <col min="6658" max="6658" width="37.109375" style="383" customWidth="1"/>
    <col min="6659" max="6659" width="3.6640625" style="383" customWidth="1"/>
    <col min="6660" max="6660" width="4" style="383" customWidth="1"/>
    <col min="6661" max="6661" width="4.88671875" style="383" customWidth="1"/>
    <col min="6662" max="6662" width="4.44140625" style="383" customWidth="1"/>
    <col min="6663" max="6663" width="4.88671875" style="383" customWidth="1"/>
    <col min="6664" max="6664" width="4" style="383" customWidth="1"/>
    <col min="6665" max="6666" width="4.6640625" style="383" customWidth="1"/>
    <col min="6667" max="6667" width="4" style="383" customWidth="1"/>
    <col min="6668" max="6668" width="5.109375" style="383" customWidth="1"/>
    <col min="6669" max="6669" width="5" style="383" customWidth="1"/>
    <col min="6670" max="6670" width="4.6640625" style="383" customWidth="1"/>
    <col min="6671" max="6671" width="5" style="383" customWidth="1"/>
    <col min="6672" max="6672" width="5" style="383" bestFit="1" customWidth="1"/>
    <col min="6673" max="6673" width="4.109375" style="383" customWidth="1"/>
    <col min="6674" max="6674" width="4.88671875" style="383" customWidth="1"/>
    <col min="6675" max="6675" width="5.109375" style="383" customWidth="1"/>
    <col min="6676" max="6676" width="5" style="383" customWidth="1"/>
    <col min="6677" max="6677" width="5.109375" style="383" customWidth="1"/>
    <col min="6678" max="6678" width="5" style="383" customWidth="1"/>
    <col min="6679" max="6679" width="4.6640625" style="383" customWidth="1"/>
    <col min="6680" max="6680" width="5.33203125" style="383" customWidth="1"/>
    <col min="6681" max="6681" width="5" style="383" customWidth="1"/>
    <col min="6682" max="6682" width="4" style="383" customWidth="1"/>
    <col min="6683" max="6683" width="6.109375" style="383" customWidth="1"/>
    <col min="6684" max="6684" width="6" style="383" customWidth="1"/>
    <col min="6685" max="6685" width="5.6640625" style="383" customWidth="1"/>
    <col min="6686" max="6912" width="9.109375" style="383"/>
    <col min="6913" max="6913" width="3.44140625" style="383" customWidth="1"/>
    <col min="6914" max="6914" width="37.109375" style="383" customWidth="1"/>
    <col min="6915" max="6915" width="3.6640625" style="383" customWidth="1"/>
    <col min="6916" max="6916" width="4" style="383" customWidth="1"/>
    <col min="6917" max="6917" width="4.88671875" style="383" customWidth="1"/>
    <col min="6918" max="6918" width="4.44140625" style="383" customWidth="1"/>
    <col min="6919" max="6919" width="4.88671875" style="383" customWidth="1"/>
    <col min="6920" max="6920" width="4" style="383" customWidth="1"/>
    <col min="6921" max="6922" width="4.6640625" style="383" customWidth="1"/>
    <col min="6923" max="6923" width="4" style="383" customWidth="1"/>
    <col min="6924" max="6924" width="5.109375" style="383" customWidth="1"/>
    <col min="6925" max="6925" width="5" style="383" customWidth="1"/>
    <col min="6926" max="6926" width="4.6640625" style="383" customWidth="1"/>
    <col min="6927" max="6927" width="5" style="383" customWidth="1"/>
    <col min="6928" max="6928" width="5" style="383" bestFit="1" customWidth="1"/>
    <col min="6929" max="6929" width="4.109375" style="383" customWidth="1"/>
    <col min="6930" max="6930" width="4.88671875" style="383" customWidth="1"/>
    <col min="6931" max="6931" width="5.109375" style="383" customWidth="1"/>
    <col min="6932" max="6932" width="5" style="383" customWidth="1"/>
    <col min="6933" max="6933" width="5.109375" style="383" customWidth="1"/>
    <col min="6934" max="6934" width="5" style="383" customWidth="1"/>
    <col min="6935" max="6935" width="4.6640625" style="383" customWidth="1"/>
    <col min="6936" max="6936" width="5.33203125" style="383" customWidth="1"/>
    <col min="6937" max="6937" width="5" style="383" customWidth="1"/>
    <col min="6938" max="6938" width="4" style="383" customWidth="1"/>
    <col min="6939" max="6939" width="6.109375" style="383" customWidth="1"/>
    <col min="6940" max="6940" width="6" style="383" customWidth="1"/>
    <col min="6941" max="6941" width="5.6640625" style="383" customWidth="1"/>
    <col min="6942" max="7168" width="9.109375" style="383"/>
    <col min="7169" max="7169" width="3.44140625" style="383" customWidth="1"/>
    <col min="7170" max="7170" width="37.109375" style="383" customWidth="1"/>
    <col min="7171" max="7171" width="3.6640625" style="383" customWidth="1"/>
    <col min="7172" max="7172" width="4" style="383" customWidth="1"/>
    <col min="7173" max="7173" width="4.88671875" style="383" customWidth="1"/>
    <col min="7174" max="7174" width="4.44140625" style="383" customWidth="1"/>
    <col min="7175" max="7175" width="4.88671875" style="383" customWidth="1"/>
    <col min="7176" max="7176" width="4" style="383" customWidth="1"/>
    <col min="7177" max="7178" width="4.6640625" style="383" customWidth="1"/>
    <col min="7179" max="7179" width="4" style="383" customWidth="1"/>
    <col min="7180" max="7180" width="5.109375" style="383" customWidth="1"/>
    <col min="7181" max="7181" width="5" style="383" customWidth="1"/>
    <col min="7182" max="7182" width="4.6640625" style="383" customWidth="1"/>
    <col min="7183" max="7183" width="5" style="383" customWidth="1"/>
    <col min="7184" max="7184" width="5" style="383" bestFit="1" customWidth="1"/>
    <col min="7185" max="7185" width="4.109375" style="383" customWidth="1"/>
    <col min="7186" max="7186" width="4.88671875" style="383" customWidth="1"/>
    <col min="7187" max="7187" width="5.109375" style="383" customWidth="1"/>
    <col min="7188" max="7188" width="5" style="383" customWidth="1"/>
    <col min="7189" max="7189" width="5.109375" style="383" customWidth="1"/>
    <col min="7190" max="7190" width="5" style="383" customWidth="1"/>
    <col min="7191" max="7191" width="4.6640625" style="383" customWidth="1"/>
    <col min="7192" max="7192" width="5.33203125" style="383" customWidth="1"/>
    <col min="7193" max="7193" width="5" style="383" customWidth="1"/>
    <col min="7194" max="7194" width="4" style="383" customWidth="1"/>
    <col min="7195" max="7195" width="6.109375" style="383" customWidth="1"/>
    <col min="7196" max="7196" width="6" style="383" customWidth="1"/>
    <col min="7197" max="7197" width="5.6640625" style="383" customWidth="1"/>
    <col min="7198" max="7424" width="9.109375" style="383"/>
    <col min="7425" max="7425" width="3.44140625" style="383" customWidth="1"/>
    <col min="7426" max="7426" width="37.109375" style="383" customWidth="1"/>
    <col min="7427" max="7427" width="3.6640625" style="383" customWidth="1"/>
    <col min="7428" max="7428" width="4" style="383" customWidth="1"/>
    <col min="7429" max="7429" width="4.88671875" style="383" customWidth="1"/>
    <col min="7430" max="7430" width="4.44140625" style="383" customWidth="1"/>
    <col min="7431" max="7431" width="4.88671875" style="383" customWidth="1"/>
    <col min="7432" max="7432" width="4" style="383" customWidth="1"/>
    <col min="7433" max="7434" width="4.6640625" style="383" customWidth="1"/>
    <col min="7435" max="7435" width="4" style="383" customWidth="1"/>
    <col min="7436" max="7436" width="5.109375" style="383" customWidth="1"/>
    <col min="7437" max="7437" width="5" style="383" customWidth="1"/>
    <col min="7438" max="7438" width="4.6640625" style="383" customWidth="1"/>
    <col min="7439" max="7439" width="5" style="383" customWidth="1"/>
    <col min="7440" max="7440" width="5" style="383" bestFit="1" customWidth="1"/>
    <col min="7441" max="7441" width="4.109375" style="383" customWidth="1"/>
    <col min="7442" max="7442" width="4.88671875" style="383" customWidth="1"/>
    <col min="7443" max="7443" width="5.109375" style="383" customWidth="1"/>
    <col min="7444" max="7444" width="5" style="383" customWidth="1"/>
    <col min="7445" max="7445" width="5.109375" style="383" customWidth="1"/>
    <col min="7446" max="7446" width="5" style="383" customWidth="1"/>
    <col min="7447" max="7447" width="4.6640625" style="383" customWidth="1"/>
    <col min="7448" max="7448" width="5.33203125" style="383" customWidth="1"/>
    <col min="7449" max="7449" width="5" style="383" customWidth="1"/>
    <col min="7450" max="7450" width="4" style="383" customWidth="1"/>
    <col min="7451" max="7451" width="6.109375" style="383" customWidth="1"/>
    <col min="7452" max="7452" width="6" style="383" customWidth="1"/>
    <col min="7453" max="7453" width="5.6640625" style="383" customWidth="1"/>
    <col min="7454" max="7680" width="9.109375" style="383"/>
    <col min="7681" max="7681" width="3.44140625" style="383" customWidth="1"/>
    <col min="7682" max="7682" width="37.109375" style="383" customWidth="1"/>
    <col min="7683" max="7683" width="3.6640625" style="383" customWidth="1"/>
    <col min="7684" max="7684" width="4" style="383" customWidth="1"/>
    <col min="7685" max="7685" width="4.88671875" style="383" customWidth="1"/>
    <col min="7686" max="7686" width="4.44140625" style="383" customWidth="1"/>
    <col min="7687" max="7687" width="4.88671875" style="383" customWidth="1"/>
    <col min="7688" max="7688" width="4" style="383" customWidth="1"/>
    <col min="7689" max="7690" width="4.6640625" style="383" customWidth="1"/>
    <col min="7691" max="7691" width="4" style="383" customWidth="1"/>
    <col min="7692" max="7692" width="5.109375" style="383" customWidth="1"/>
    <col min="7693" max="7693" width="5" style="383" customWidth="1"/>
    <col min="7694" max="7694" width="4.6640625" style="383" customWidth="1"/>
    <col min="7695" max="7695" width="5" style="383" customWidth="1"/>
    <col min="7696" max="7696" width="5" style="383" bestFit="1" customWidth="1"/>
    <col min="7697" max="7697" width="4.109375" style="383" customWidth="1"/>
    <col min="7698" max="7698" width="4.88671875" style="383" customWidth="1"/>
    <col min="7699" max="7699" width="5.109375" style="383" customWidth="1"/>
    <col min="7700" max="7700" width="5" style="383" customWidth="1"/>
    <col min="7701" max="7701" width="5.109375" style="383" customWidth="1"/>
    <col min="7702" max="7702" width="5" style="383" customWidth="1"/>
    <col min="7703" max="7703" width="4.6640625" style="383" customWidth="1"/>
    <col min="7704" max="7704" width="5.33203125" style="383" customWidth="1"/>
    <col min="7705" max="7705" width="5" style="383" customWidth="1"/>
    <col min="7706" max="7706" width="4" style="383" customWidth="1"/>
    <col min="7707" max="7707" width="6.109375" style="383" customWidth="1"/>
    <col min="7708" max="7708" width="6" style="383" customWidth="1"/>
    <col min="7709" max="7709" width="5.6640625" style="383" customWidth="1"/>
    <col min="7710" max="7936" width="9.109375" style="383"/>
    <col min="7937" max="7937" width="3.44140625" style="383" customWidth="1"/>
    <col min="7938" max="7938" width="37.109375" style="383" customWidth="1"/>
    <col min="7939" max="7939" width="3.6640625" style="383" customWidth="1"/>
    <col min="7940" max="7940" width="4" style="383" customWidth="1"/>
    <col min="7941" max="7941" width="4.88671875" style="383" customWidth="1"/>
    <col min="7942" max="7942" width="4.44140625" style="383" customWidth="1"/>
    <col min="7943" max="7943" width="4.88671875" style="383" customWidth="1"/>
    <col min="7944" max="7944" width="4" style="383" customWidth="1"/>
    <col min="7945" max="7946" width="4.6640625" style="383" customWidth="1"/>
    <col min="7947" max="7947" width="4" style="383" customWidth="1"/>
    <col min="7948" max="7948" width="5.109375" style="383" customWidth="1"/>
    <col min="7949" max="7949" width="5" style="383" customWidth="1"/>
    <col min="7950" max="7950" width="4.6640625" style="383" customWidth="1"/>
    <col min="7951" max="7951" width="5" style="383" customWidth="1"/>
    <col min="7952" max="7952" width="5" style="383" bestFit="1" customWidth="1"/>
    <col min="7953" max="7953" width="4.109375" style="383" customWidth="1"/>
    <col min="7954" max="7954" width="4.88671875" style="383" customWidth="1"/>
    <col min="7955" max="7955" width="5.109375" style="383" customWidth="1"/>
    <col min="7956" max="7956" width="5" style="383" customWidth="1"/>
    <col min="7957" max="7957" width="5.109375" style="383" customWidth="1"/>
    <col min="7958" max="7958" width="5" style="383" customWidth="1"/>
    <col min="7959" max="7959" width="4.6640625" style="383" customWidth="1"/>
    <col min="7960" max="7960" width="5.33203125" style="383" customWidth="1"/>
    <col min="7961" max="7961" width="5" style="383" customWidth="1"/>
    <col min="7962" max="7962" width="4" style="383" customWidth="1"/>
    <col min="7963" max="7963" width="6.109375" style="383" customWidth="1"/>
    <col min="7964" max="7964" width="6" style="383" customWidth="1"/>
    <col min="7965" max="7965" width="5.6640625" style="383" customWidth="1"/>
    <col min="7966" max="8192" width="9.109375" style="383"/>
    <col min="8193" max="8193" width="3.44140625" style="383" customWidth="1"/>
    <col min="8194" max="8194" width="37.109375" style="383" customWidth="1"/>
    <col min="8195" max="8195" width="3.6640625" style="383" customWidth="1"/>
    <col min="8196" max="8196" width="4" style="383" customWidth="1"/>
    <col min="8197" max="8197" width="4.88671875" style="383" customWidth="1"/>
    <col min="8198" max="8198" width="4.44140625" style="383" customWidth="1"/>
    <col min="8199" max="8199" width="4.88671875" style="383" customWidth="1"/>
    <col min="8200" max="8200" width="4" style="383" customWidth="1"/>
    <col min="8201" max="8202" width="4.6640625" style="383" customWidth="1"/>
    <col min="8203" max="8203" width="4" style="383" customWidth="1"/>
    <col min="8204" max="8204" width="5.109375" style="383" customWidth="1"/>
    <col min="8205" max="8205" width="5" style="383" customWidth="1"/>
    <col min="8206" max="8206" width="4.6640625" style="383" customWidth="1"/>
    <col min="8207" max="8207" width="5" style="383" customWidth="1"/>
    <col min="8208" max="8208" width="5" style="383" bestFit="1" customWidth="1"/>
    <col min="8209" max="8209" width="4.109375" style="383" customWidth="1"/>
    <col min="8210" max="8210" width="4.88671875" style="383" customWidth="1"/>
    <col min="8211" max="8211" width="5.109375" style="383" customWidth="1"/>
    <col min="8212" max="8212" width="5" style="383" customWidth="1"/>
    <col min="8213" max="8213" width="5.109375" style="383" customWidth="1"/>
    <col min="8214" max="8214" width="5" style="383" customWidth="1"/>
    <col min="8215" max="8215" width="4.6640625" style="383" customWidth="1"/>
    <col min="8216" max="8216" width="5.33203125" style="383" customWidth="1"/>
    <col min="8217" max="8217" width="5" style="383" customWidth="1"/>
    <col min="8218" max="8218" width="4" style="383" customWidth="1"/>
    <col min="8219" max="8219" width="6.109375" style="383" customWidth="1"/>
    <col min="8220" max="8220" width="6" style="383" customWidth="1"/>
    <col min="8221" max="8221" width="5.6640625" style="383" customWidth="1"/>
    <col min="8222" max="8448" width="9.109375" style="383"/>
    <col min="8449" max="8449" width="3.44140625" style="383" customWidth="1"/>
    <col min="8450" max="8450" width="37.109375" style="383" customWidth="1"/>
    <col min="8451" max="8451" width="3.6640625" style="383" customWidth="1"/>
    <col min="8452" max="8452" width="4" style="383" customWidth="1"/>
    <col min="8453" max="8453" width="4.88671875" style="383" customWidth="1"/>
    <col min="8454" max="8454" width="4.44140625" style="383" customWidth="1"/>
    <col min="8455" max="8455" width="4.88671875" style="383" customWidth="1"/>
    <col min="8456" max="8456" width="4" style="383" customWidth="1"/>
    <col min="8457" max="8458" width="4.6640625" style="383" customWidth="1"/>
    <col min="8459" max="8459" width="4" style="383" customWidth="1"/>
    <col min="8460" max="8460" width="5.109375" style="383" customWidth="1"/>
    <col min="8461" max="8461" width="5" style="383" customWidth="1"/>
    <col min="8462" max="8462" width="4.6640625" style="383" customWidth="1"/>
    <col min="8463" max="8463" width="5" style="383" customWidth="1"/>
    <col min="8464" max="8464" width="5" style="383" bestFit="1" customWidth="1"/>
    <col min="8465" max="8465" width="4.109375" style="383" customWidth="1"/>
    <col min="8466" max="8466" width="4.88671875" style="383" customWidth="1"/>
    <col min="8467" max="8467" width="5.109375" style="383" customWidth="1"/>
    <col min="8468" max="8468" width="5" style="383" customWidth="1"/>
    <col min="8469" max="8469" width="5.109375" style="383" customWidth="1"/>
    <col min="8470" max="8470" width="5" style="383" customWidth="1"/>
    <col min="8471" max="8471" width="4.6640625" style="383" customWidth="1"/>
    <col min="8472" max="8472" width="5.33203125" style="383" customWidth="1"/>
    <col min="8473" max="8473" width="5" style="383" customWidth="1"/>
    <col min="8474" max="8474" width="4" style="383" customWidth="1"/>
    <col min="8475" max="8475" width="6.109375" style="383" customWidth="1"/>
    <col min="8476" max="8476" width="6" style="383" customWidth="1"/>
    <col min="8477" max="8477" width="5.6640625" style="383" customWidth="1"/>
    <col min="8478" max="8704" width="9.109375" style="383"/>
    <col min="8705" max="8705" width="3.44140625" style="383" customWidth="1"/>
    <col min="8706" max="8706" width="37.109375" style="383" customWidth="1"/>
    <col min="8707" max="8707" width="3.6640625" style="383" customWidth="1"/>
    <col min="8708" max="8708" width="4" style="383" customWidth="1"/>
    <col min="8709" max="8709" width="4.88671875" style="383" customWidth="1"/>
    <col min="8710" max="8710" width="4.44140625" style="383" customWidth="1"/>
    <col min="8711" max="8711" width="4.88671875" style="383" customWidth="1"/>
    <col min="8712" max="8712" width="4" style="383" customWidth="1"/>
    <col min="8713" max="8714" width="4.6640625" style="383" customWidth="1"/>
    <col min="8715" max="8715" width="4" style="383" customWidth="1"/>
    <col min="8716" max="8716" width="5.109375" style="383" customWidth="1"/>
    <col min="8717" max="8717" width="5" style="383" customWidth="1"/>
    <col min="8718" max="8718" width="4.6640625" style="383" customWidth="1"/>
    <col min="8719" max="8719" width="5" style="383" customWidth="1"/>
    <col min="8720" max="8720" width="5" style="383" bestFit="1" customWidth="1"/>
    <col min="8721" max="8721" width="4.109375" style="383" customWidth="1"/>
    <col min="8722" max="8722" width="4.88671875" style="383" customWidth="1"/>
    <col min="8723" max="8723" width="5.109375" style="383" customWidth="1"/>
    <col min="8724" max="8724" width="5" style="383" customWidth="1"/>
    <col min="8725" max="8725" width="5.109375" style="383" customWidth="1"/>
    <col min="8726" max="8726" width="5" style="383" customWidth="1"/>
    <col min="8727" max="8727" width="4.6640625" style="383" customWidth="1"/>
    <col min="8728" max="8728" width="5.33203125" style="383" customWidth="1"/>
    <col min="8729" max="8729" width="5" style="383" customWidth="1"/>
    <col min="8730" max="8730" width="4" style="383" customWidth="1"/>
    <col min="8731" max="8731" width="6.109375" style="383" customWidth="1"/>
    <col min="8732" max="8732" width="6" style="383" customWidth="1"/>
    <col min="8733" max="8733" width="5.6640625" style="383" customWidth="1"/>
    <col min="8734" max="8960" width="9.109375" style="383"/>
    <col min="8961" max="8961" width="3.44140625" style="383" customWidth="1"/>
    <col min="8962" max="8962" width="37.109375" style="383" customWidth="1"/>
    <col min="8963" max="8963" width="3.6640625" style="383" customWidth="1"/>
    <col min="8964" max="8964" width="4" style="383" customWidth="1"/>
    <col min="8965" max="8965" width="4.88671875" style="383" customWidth="1"/>
    <col min="8966" max="8966" width="4.44140625" style="383" customWidth="1"/>
    <col min="8967" max="8967" width="4.88671875" style="383" customWidth="1"/>
    <col min="8968" max="8968" width="4" style="383" customWidth="1"/>
    <col min="8969" max="8970" width="4.6640625" style="383" customWidth="1"/>
    <col min="8971" max="8971" width="4" style="383" customWidth="1"/>
    <col min="8972" max="8972" width="5.109375" style="383" customWidth="1"/>
    <col min="8973" max="8973" width="5" style="383" customWidth="1"/>
    <col min="8974" max="8974" width="4.6640625" style="383" customWidth="1"/>
    <col min="8975" max="8975" width="5" style="383" customWidth="1"/>
    <col min="8976" max="8976" width="5" style="383" bestFit="1" customWidth="1"/>
    <col min="8977" max="8977" width="4.109375" style="383" customWidth="1"/>
    <col min="8978" max="8978" width="4.88671875" style="383" customWidth="1"/>
    <col min="8979" max="8979" width="5.109375" style="383" customWidth="1"/>
    <col min="8980" max="8980" width="5" style="383" customWidth="1"/>
    <col min="8981" max="8981" width="5.109375" style="383" customWidth="1"/>
    <col min="8982" max="8982" width="5" style="383" customWidth="1"/>
    <col min="8983" max="8983" width="4.6640625" style="383" customWidth="1"/>
    <col min="8984" max="8984" width="5.33203125" style="383" customWidth="1"/>
    <col min="8985" max="8985" width="5" style="383" customWidth="1"/>
    <col min="8986" max="8986" width="4" style="383" customWidth="1"/>
    <col min="8987" max="8987" width="6.109375" style="383" customWidth="1"/>
    <col min="8988" max="8988" width="6" style="383" customWidth="1"/>
    <col min="8989" max="8989" width="5.6640625" style="383" customWidth="1"/>
    <col min="8990" max="9216" width="9.109375" style="383"/>
    <col min="9217" max="9217" width="3.44140625" style="383" customWidth="1"/>
    <col min="9218" max="9218" width="37.109375" style="383" customWidth="1"/>
    <col min="9219" max="9219" width="3.6640625" style="383" customWidth="1"/>
    <col min="9220" max="9220" width="4" style="383" customWidth="1"/>
    <col min="9221" max="9221" width="4.88671875" style="383" customWidth="1"/>
    <col min="9222" max="9222" width="4.44140625" style="383" customWidth="1"/>
    <col min="9223" max="9223" width="4.88671875" style="383" customWidth="1"/>
    <col min="9224" max="9224" width="4" style="383" customWidth="1"/>
    <col min="9225" max="9226" width="4.6640625" style="383" customWidth="1"/>
    <col min="9227" max="9227" width="4" style="383" customWidth="1"/>
    <col min="9228" max="9228" width="5.109375" style="383" customWidth="1"/>
    <col min="9229" max="9229" width="5" style="383" customWidth="1"/>
    <col min="9230" max="9230" width="4.6640625" style="383" customWidth="1"/>
    <col min="9231" max="9231" width="5" style="383" customWidth="1"/>
    <col min="9232" max="9232" width="5" style="383" bestFit="1" customWidth="1"/>
    <col min="9233" max="9233" width="4.109375" style="383" customWidth="1"/>
    <col min="9234" max="9234" width="4.88671875" style="383" customWidth="1"/>
    <col min="9235" max="9235" width="5.109375" style="383" customWidth="1"/>
    <col min="9236" max="9236" width="5" style="383" customWidth="1"/>
    <col min="9237" max="9237" width="5.109375" style="383" customWidth="1"/>
    <col min="9238" max="9238" width="5" style="383" customWidth="1"/>
    <col min="9239" max="9239" width="4.6640625" style="383" customWidth="1"/>
    <col min="9240" max="9240" width="5.33203125" style="383" customWidth="1"/>
    <col min="9241" max="9241" width="5" style="383" customWidth="1"/>
    <col min="9242" max="9242" width="4" style="383" customWidth="1"/>
    <col min="9243" max="9243" width="6.109375" style="383" customWidth="1"/>
    <col min="9244" max="9244" width="6" style="383" customWidth="1"/>
    <col min="9245" max="9245" width="5.6640625" style="383" customWidth="1"/>
    <col min="9246" max="9472" width="9.109375" style="383"/>
    <col min="9473" max="9473" width="3.44140625" style="383" customWidth="1"/>
    <col min="9474" max="9474" width="37.109375" style="383" customWidth="1"/>
    <col min="9475" max="9475" width="3.6640625" style="383" customWidth="1"/>
    <col min="9476" max="9476" width="4" style="383" customWidth="1"/>
    <col min="9477" max="9477" width="4.88671875" style="383" customWidth="1"/>
    <col min="9478" max="9478" width="4.44140625" style="383" customWidth="1"/>
    <col min="9479" max="9479" width="4.88671875" style="383" customWidth="1"/>
    <col min="9480" max="9480" width="4" style="383" customWidth="1"/>
    <col min="9481" max="9482" width="4.6640625" style="383" customWidth="1"/>
    <col min="9483" max="9483" width="4" style="383" customWidth="1"/>
    <col min="9484" max="9484" width="5.109375" style="383" customWidth="1"/>
    <col min="9485" max="9485" width="5" style="383" customWidth="1"/>
    <col min="9486" max="9486" width="4.6640625" style="383" customWidth="1"/>
    <col min="9487" max="9487" width="5" style="383" customWidth="1"/>
    <col min="9488" max="9488" width="5" style="383" bestFit="1" customWidth="1"/>
    <col min="9489" max="9489" width="4.109375" style="383" customWidth="1"/>
    <col min="9490" max="9490" width="4.88671875" style="383" customWidth="1"/>
    <col min="9491" max="9491" width="5.109375" style="383" customWidth="1"/>
    <col min="9492" max="9492" width="5" style="383" customWidth="1"/>
    <col min="9493" max="9493" width="5.109375" style="383" customWidth="1"/>
    <col min="9494" max="9494" width="5" style="383" customWidth="1"/>
    <col min="9495" max="9495" width="4.6640625" style="383" customWidth="1"/>
    <col min="9496" max="9496" width="5.33203125" style="383" customWidth="1"/>
    <col min="9497" max="9497" width="5" style="383" customWidth="1"/>
    <col min="9498" max="9498" width="4" style="383" customWidth="1"/>
    <col min="9499" max="9499" width="6.109375" style="383" customWidth="1"/>
    <col min="9500" max="9500" width="6" style="383" customWidth="1"/>
    <col min="9501" max="9501" width="5.6640625" style="383" customWidth="1"/>
    <col min="9502" max="9728" width="9.109375" style="383"/>
    <col min="9729" max="9729" width="3.44140625" style="383" customWidth="1"/>
    <col min="9730" max="9730" width="37.109375" style="383" customWidth="1"/>
    <col min="9731" max="9731" width="3.6640625" style="383" customWidth="1"/>
    <col min="9732" max="9732" width="4" style="383" customWidth="1"/>
    <col min="9733" max="9733" width="4.88671875" style="383" customWidth="1"/>
    <col min="9734" max="9734" width="4.44140625" style="383" customWidth="1"/>
    <col min="9735" max="9735" width="4.88671875" style="383" customWidth="1"/>
    <col min="9736" max="9736" width="4" style="383" customWidth="1"/>
    <col min="9737" max="9738" width="4.6640625" style="383" customWidth="1"/>
    <col min="9739" max="9739" width="4" style="383" customWidth="1"/>
    <col min="9740" max="9740" width="5.109375" style="383" customWidth="1"/>
    <col min="9741" max="9741" width="5" style="383" customWidth="1"/>
    <col min="9742" max="9742" width="4.6640625" style="383" customWidth="1"/>
    <col min="9743" max="9743" width="5" style="383" customWidth="1"/>
    <col min="9744" max="9744" width="5" style="383" bestFit="1" customWidth="1"/>
    <col min="9745" max="9745" width="4.109375" style="383" customWidth="1"/>
    <col min="9746" max="9746" width="4.88671875" style="383" customWidth="1"/>
    <col min="9747" max="9747" width="5.109375" style="383" customWidth="1"/>
    <col min="9748" max="9748" width="5" style="383" customWidth="1"/>
    <col min="9749" max="9749" width="5.109375" style="383" customWidth="1"/>
    <col min="9750" max="9750" width="5" style="383" customWidth="1"/>
    <col min="9751" max="9751" width="4.6640625" style="383" customWidth="1"/>
    <col min="9752" max="9752" width="5.33203125" style="383" customWidth="1"/>
    <col min="9753" max="9753" width="5" style="383" customWidth="1"/>
    <col min="9754" max="9754" width="4" style="383" customWidth="1"/>
    <col min="9755" max="9755" width="6.109375" style="383" customWidth="1"/>
    <col min="9756" max="9756" width="6" style="383" customWidth="1"/>
    <col min="9757" max="9757" width="5.6640625" style="383" customWidth="1"/>
    <col min="9758" max="9984" width="9.109375" style="383"/>
    <col min="9985" max="9985" width="3.44140625" style="383" customWidth="1"/>
    <col min="9986" max="9986" width="37.109375" style="383" customWidth="1"/>
    <col min="9987" max="9987" width="3.6640625" style="383" customWidth="1"/>
    <col min="9988" max="9988" width="4" style="383" customWidth="1"/>
    <col min="9989" max="9989" width="4.88671875" style="383" customWidth="1"/>
    <col min="9990" max="9990" width="4.44140625" style="383" customWidth="1"/>
    <col min="9991" max="9991" width="4.88671875" style="383" customWidth="1"/>
    <col min="9992" max="9992" width="4" style="383" customWidth="1"/>
    <col min="9993" max="9994" width="4.6640625" style="383" customWidth="1"/>
    <col min="9995" max="9995" width="4" style="383" customWidth="1"/>
    <col min="9996" max="9996" width="5.109375" style="383" customWidth="1"/>
    <col min="9997" max="9997" width="5" style="383" customWidth="1"/>
    <col min="9998" max="9998" width="4.6640625" style="383" customWidth="1"/>
    <col min="9999" max="9999" width="5" style="383" customWidth="1"/>
    <col min="10000" max="10000" width="5" style="383" bestFit="1" customWidth="1"/>
    <col min="10001" max="10001" width="4.109375" style="383" customWidth="1"/>
    <col min="10002" max="10002" width="4.88671875" style="383" customWidth="1"/>
    <col min="10003" max="10003" width="5.109375" style="383" customWidth="1"/>
    <col min="10004" max="10004" width="5" style="383" customWidth="1"/>
    <col min="10005" max="10005" width="5.109375" style="383" customWidth="1"/>
    <col min="10006" max="10006" width="5" style="383" customWidth="1"/>
    <col min="10007" max="10007" width="4.6640625" style="383" customWidth="1"/>
    <col min="10008" max="10008" width="5.33203125" style="383" customWidth="1"/>
    <col min="10009" max="10009" width="5" style="383" customWidth="1"/>
    <col min="10010" max="10010" width="4" style="383" customWidth="1"/>
    <col min="10011" max="10011" width="6.109375" style="383" customWidth="1"/>
    <col min="10012" max="10012" width="6" style="383" customWidth="1"/>
    <col min="10013" max="10013" width="5.6640625" style="383" customWidth="1"/>
    <col min="10014" max="10240" width="9.109375" style="383"/>
    <col min="10241" max="10241" width="3.44140625" style="383" customWidth="1"/>
    <col min="10242" max="10242" width="37.109375" style="383" customWidth="1"/>
    <col min="10243" max="10243" width="3.6640625" style="383" customWidth="1"/>
    <col min="10244" max="10244" width="4" style="383" customWidth="1"/>
    <col min="10245" max="10245" width="4.88671875" style="383" customWidth="1"/>
    <col min="10246" max="10246" width="4.44140625" style="383" customWidth="1"/>
    <col min="10247" max="10247" width="4.88671875" style="383" customWidth="1"/>
    <col min="10248" max="10248" width="4" style="383" customWidth="1"/>
    <col min="10249" max="10250" width="4.6640625" style="383" customWidth="1"/>
    <col min="10251" max="10251" width="4" style="383" customWidth="1"/>
    <col min="10252" max="10252" width="5.109375" style="383" customWidth="1"/>
    <col min="10253" max="10253" width="5" style="383" customWidth="1"/>
    <col min="10254" max="10254" width="4.6640625" style="383" customWidth="1"/>
    <col min="10255" max="10255" width="5" style="383" customWidth="1"/>
    <col min="10256" max="10256" width="5" style="383" bestFit="1" customWidth="1"/>
    <col min="10257" max="10257" width="4.109375" style="383" customWidth="1"/>
    <col min="10258" max="10258" width="4.88671875" style="383" customWidth="1"/>
    <col min="10259" max="10259" width="5.109375" style="383" customWidth="1"/>
    <col min="10260" max="10260" width="5" style="383" customWidth="1"/>
    <col min="10261" max="10261" width="5.109375" style="383" customWidth="1"/>
    <col min="10262" max="10262" width="5" style="383" customWidth="1"/>
    <col min="10263" max="10263" width="4.6640625" style="383" customWidth="1"/>
    <col min="10264" max="10264" width="5.33203125" style="383" customWidth="1"/>
    <col min="10265" max="10265" width="5" style="383" customWidth="1"/>
    <col min="10266" max="10266" width="4" style="383" customWidth="1"/>
    <col min="10267" max="10267" width="6.109375" style="383" customWidth="1"/>
    <col min="10268" max="10268" width="6" style="383" customWidth="1"/>
    <col min="10269" max="10269" width="5.6640625" style="383" customWidth="1"/>
    <col min="10270" max="10496" width="9.109375" style="383"/>
    <col min="10497" max="10497" width="3.44140625" style="383" customWidth="1"/>
    <col min="10498" max="10498" width="37.109375" style="383" customWidth="1"/>
    <col min="10499" max="10499" width="3.6640625" style="383" customWidth="1"/>
    <col min="10500" max="10500" width="4" style="383" customWidth="1"/>
    <col min="10501" max="10501" width="4.88671875" style="383" customWidth="1"/>
    <col min="10502" max="10502" width="4.44140625" style="383" customWidth="1"/>
    <col min="10503" max="10503" width="4.88671875" style="383" customWidth="1"/>
    <col min="10504" max="10504" width="4" style="383" customWidth="1"/>
    <col min="10505" max="10506" width="4.6640625" style="383" customWidth="1"/>
    <col min="10507" max="10507" width="4" style="383" customWidth="1"/>
    <col min="10508" max="10508" width="5.109375" style="383" customWidth="1"/>
    <col min="10509" max="10509" width="5" style="383" customWidth="1"/>
    <col min="10510" max="10510" width="4.6640625" style="383" customWidth="1"/>
    <col min="10511" max="10511" width="5" style="383" customWidth="1"/>
    <col min="10512" max="10512" width="5" style="383" bestFit="1" customWidth="1"/>
    <col min="10513" max="10513" width="4.109375" style="383" customWidth="1"/>
    <col min="10514" max="10514" width="4.88671875" style="383" customWidth="1"/>
    <col min="10515" max="10515" width="5.109375" style="383" customWidth="1"/>
    <col min="10516" max="10516" width="5" style="383" customWidth="1"/>
    <col min="10517" max="10517" width="5.109375" style="383" customWidth="1"/>
    <col min="10518" max="10518" width="5" style="383" customWidth="1"/>
    <col min="10519" max="10519" width="4.6640625" style="383" customWidth="1"/>
    <col min="10520" max="10520" width="5.33203125" style="383" customWidth="1"/>
    <col min="10521" max="10521" width="5" style="383" customWidth="1"/>
    <col min="10522" max="10522" width="4" style="383" customWidth="1"/>
    <col min="10523" max="10523" width="6.109375" style="383" customWidth="1"/>
    <col min="10524" max="10524" width="6" style="383" customWidth="1"/>
    <col min="10525" max="10525" width="5.6640625" style="383" customWidth="1"/>
    <col min="10526" max="10752" width="9.109375" style="383"/>
    <col min="10753" max="10753" width="3.44140625" style="383" customWidth="1"/>
    <col min="10754" max="10754" width="37.109375" style="383" customWidth="1"/>
    <col min="10755" max="10755" width="3.6640625" style="383" customWidth="1"/>
    <col min="10756" max="10756" width="4" style="383" customWidth="1"/>
    <col min="10757" max="10757" width="4.88671875" style="383" customWidth="1"/>
    <col min="10758" max="10758" width="4.44140625" style="383" customWidth="1"/>
    <col min="10759" max="10759" width="4.88671875" style="383" customWidth="1"/>
    <col min="10760" max="10760" width="4" style="383" customWidth="1"/>
    <col min="10761" max="10762" width="4.6640625" style="383" customWidth="1"/>
    <col min="10763" max="10763" width="4" style="383" customWidth="1"/>
    <col min="10764" max="10764" width="5.109375" style="383" customWidth="1"/>
    <col min="10765" max="10765" width="5" style="383" customWidth="1"/>
    <col min="10766" max="10766" width="4.6640625" style="383" customWidth="1"/>
    <col min="10767" max="10767" width="5" style="383" customWidth="1"/>
    <col min="10768" max="10768" width="5" style="383" bestFit="1" customWidth="1"/>
    <col min="10769" max="10769" width="4.109375" style="383" customWidth="1"/>
    <col min="10770" max="10770" width="4.88671875" style="383" customWidth="1"/>
    <col min="10771" max="10771" width="5.109375" style="383" customWidth="1"/>
    <col min="10772" max="10772" width="5" style="383" customWidth="1"/>
    <col min="10773" max="10773" width="5.109375" style="383" customWidth="1"/>
    <col min="10774" max="10774" width="5" style="383" customWidth="1"/>
    <col min="10775" max="10775" width="4.6640625" style="383" customWidth="1"/>
    <col min="10776" max="10776" width="5.33203125" style="383" customWidth="1"/>
    <col min="10777" max="10777" width="5" style="383" customWidth="1"/>
    <col min="10778" max="10778" width="4" style="383" customWidth="1"/>
    <col min="10779" max="10779" width="6.109375" style="383" customWidth="1"/>
    <col min="10780" max="10780" width="6" style="383" customWidth="1"/>
    <col min="10781" max="10781" width="5.6640625" style="383" customWidth="1"/>
    <col min="10782" max="11008" width="9.109375" style="383"/>
    <col min="11009" max="11009" width="3.44140625" style="383" customWidth="1"/>
    <col min="11010" max="11010" width="37.109375" style="383" customWidth="1"/>
    <col min="11011" max="11011" width="3.6640625" style="383" customWidth="1"/>
    <col min="11012" max="11012" width="4" style="383" customWidth="1"/>
    <col min="11013" max="11013" width="4.88671875" style="383" customWidth="1"/>
    <col min="11014" max="11014" width="4.44140625" style="383" customWidth="1"/>
    <col min="11015" max="11015" width="4.88671875" style="383" customWidth="1"/>
    <col min="11016" max="11016" width="4" style="383" customWidth="1"/>
    <col min="11017" max="11018" width="4.6640625" style="383" customWidth="1"/>
    <col min="11019" max="11019" width="4" style="383" customWidth="1"/>
    <col min="11020" max="11020" width="5.109375" style="383" customWidth="1"/>
    <col min="11021" max="11021" width="5" style="383" customWidth="1"/>
    <col min="11022" max="11022" width="4.6640625" style="383" customWidth="1"/>
    <col min="11023" max="11023" width="5" style="383" customWidth="1"/>
    <col min="11024" max="11024" width="5" style="383" bestFit="1" customWidth="1"/>
    <col min="11025" max="11025" width="4.109375" style="383" customWidth="1"/>
    <col min="11026" max="11026" width="4.88671875" style="383" customWidth="1"/>
    <col min="11027" max="11027" width="5.109375" style="383" customWidth="1"/>
    <col min="11028" max="11028" width="5" style="383" customWidth="1"/>
    <col min="11029" max="11029" width="5.109375" style="383" customWidth="1"/>
    <col min="11030" max="11030" width="5" style="383" customWidth="1"/>
    <col min="11031" max="11031" width="4.6640625" style="383" customWidth="1"/>
    <col min="11032" max="11032" width="5.33203125" style="383" customWidth="1"/>
    <col min="11033" max="11033" width="5" style="383" customWidth="1"/>
    <col min="11034" max="11034" width="4" style="383" customWidth="1"/>
    <col min="11035" max="11035" width="6.109375" style="383" customWidth="1"/>
    <col min="11036" max="11036" width="6" style="383" customWidth="1"/>
    <col min="11037" max="11037" width="5.6640625" style="383" customWidth="1"/>
    <col min="11038" max="11264" width="9.109375" style="383"/>
    <col min="11265" max="11265" width="3.44140625" style="383" customWidth="1"/>
    <col min="11266" max="11266" width="37.109375" style="383" customWidth="1"/>
    <col min="11267" max="11267" width="3.6640625" style="383" customWidth="1"/>
    <col min="11268" max="11268" width="4" style="383" customWidth="1"/>
    <col min="11269" max="11269" width="4.88671875" style="383" customWidth="1"/>
    <col min="11270" max="11270" width="4.44140625" style="383" customWidth="1"/>
    <col min="11271" max="11271" width="4.88671875" style="383" customWidth="1"/>
    <col min="11272" max="11272" width="4" style="383" customWidth="1"/>
    <col min="11273" max="11274" width="4.6640625" style="383" customWidth="1"/>
    <col min="11275" max="11275" width="4" style="383" customWidth="1"/>
    <col min="11276" max="11276" width="5.109375" style="383" customWidth="1"/>
    <col min="11277" max="11277" width="5" style="383" customWidth="1"/>
    <col min="11278" max="11278" width="4.6640625" style="383" customWidth="1"/>
    <col min="11279" max="11279" width="5" style="383" customWidth="1"/>
    <col min="11280" max="11280" width="5" style="383" bestFit="1" customWidth="1"/>
    <col min="11281" max="11281" width="4.109375" style="383" customWidth="1"/>
    <col min="11282" max="11282" width="4.88671875" style="383" customWidth="1"/>
    <col min="11283" max="11283" width="5.109375" style="383" customWidth="1"/>
    <col min="11284" max="11284" width="5" style="383" customWidth="1"/>
    <col min="11285" max="11285" width="5.109375" style="383" customWidth="1"/>
    <col min="11286" max="11286" width="5" style="383" customWidth="1"/>
    <col min="11287" max="11287" width="4.6640625" style="383" customWidth="1"/>
    <col min="11288" max="11288" width="5.33203125" style="383" customWidth="1"/>
    <col min="11289" max="11289" width="5" style="383" customWidth="1"/>
    <col min="11290" max="11290" width="4" style="383" customWidth="1"/>
    <col min="11291" max="11291" width="6.109375" style="383" customWidth="1"/>
    <col min="11292" max="11292" width="6" style="383" customWidth="1"/>
    <col min="11293" max="11293" width="5.6640625" style="383" customWidth="1"/>
    <col min="11294" max="11520" width="9.109375" style="383"/>
    <col min="11521" max="11521" width="3.44140625" style="383" customWidth="1"/>
    <col min="11522" max="11522" width="37.109375" style="383" customWidth="1"/>
    <col min="11523" max="11523" width="3.6640625" style="383" customWidth="1"/>
    <col min="11524" max="11524" width="4" style="383" customWidth="1"/>
    <col min="11525" max="11525" width="4.88671875" style="383" customWidth="1"/>
    <col min="11526" max="11526" width="4.44140625" style="383" customWidth="1"/>
    <col min="11527" max="11527" width="4.88671875" style="383" customWidth="1"/>
    <col min="11528" max="11528" width="4" style="383" customWidth="1"/>
    <col min="11529" max="11530" width="4.6640625" style="383" customWidth="1"/>
    <col min="11531" max="11531" width="4" style="383" customWidth="1"/>
    <col min="11532" max="11532" width="5.109375" style="383" customWidth="1"/>
    <col min="11533" max="11533" width="5" style="383" customWidth="1"/>
    <col min="11534" max="11534" width="4.6640625" style="383" customWidth="1"/>
    <col min="11535" max="11535" width="5" style="383" customWidth="1"/>
    <col min="11536" max="11536" width="5" style="383" bestFit="1" customWidth="1"/>
    <col min="11537" max="11537" width="4.109375" style="383" customWidth="1"/>
    <col min="11538" max="11538" width="4.88671875" style="383" customWidth="1"/>
    <col min="11539" max="11539" width="5.109375" style="383" customWidth="1"/>
    <col min="11540" max="11540" width="5" style="383" customWidth="1"/>
    <col min="11541" max="11541" width="5.109375" style="383" customWidth="1"/>
    <col min="11542" max="11542" width="5" style="383" customWidth="1"/>
    <col min="11543" max="11543" width="4.6640625" style="383" customWidth="1"/>
    <col min="11544" max="11544" width="5.33203125" style="383" customWidth="1"/>
    <col min="11545" max="11545" width="5" style="383" customWidth="1"/>
    <col min="11546" max="11546" width="4" style="383" customWidth="1"/>
    <col min="11547" max="11547" width="6.109375" style="383" customWidth="1"/>
    <col min="11548" max="11548" width="6" style="383" customWidth="1"/>
    <col min="11549" max="11549" width="5.6640625" style="383" customWidth="1"/>
    <col min="11550" max="11776" width="9.109375" style="383"/>
    <col min="11777" max="11777" width="3.44140625" style="383" customWidth="1"/>
    <col min="11778" max="11778" width="37.109375" style="383" customWidth="1"/>
    <col min="11779" max="11779" width="3.6640625" style="383" customWidth="1"/>
    <col min="11780" max="11780" width="4" style="383" customWidth="1"/>
    <col min="11781" max="11781" width="4.88671875" style="383" customWidth="1"/>
    <col min="11782" max="11782" width="4.44140625" style="383" customWidth="1"/>
    <col min="11783" max="11783" width="4.88671875" style="383" customWidth="1"/>
    <col min="11784" max="11784" width="4" style="383" customWidth="1"/>
    <col min="11785" max="11786" width="4.6640625" style="383" customWidth="1"/>
    <col min="11787" max="11787" width="4" style="383" customWidth="1"/>
    <col min="11788" max="11788" width="5.109375" style="383" customWidth="1"/>
    <col min="11789" max="11789" width="5" style="383" customWidth="1"/>
    <col min="11790" max="11790" width="4.6640625" style="383" customWidth="1"/>
    <col min="11791" max="11791" width="5" style="383" customWidth="1"/>
    <col min="11792" max="11792" width="5" style="383" bestFit="1" customWidth="1"/>
    <col min="11793" max="11793" width="4.109375" style="383" customWidth="1"/>
    <col min="11794" max="11794" width="4.88671875" style="383" customWidth="1"/>
    <col min="11795" max="11795" width="5.109375" style="383" customWidth="1"/>
    <col min="11796" max="11796" width="5" style="383" customWidth="1"/>
    <col min="11797" max="11797" width="5.109375" style="383" customWidth="1"/>
    <col min="11798" max="11798" width="5" style="383" customWidth="1"/>
    <col min="11799" max="11799" width="4.6640625" style="383" customWidth="1"/>
    <col min="11800" max="11800" width="5.33203125" style="383" customWidth="1"/>
    <col min="11801" max="11801" width="5" style="383" customWidth="1"/>
    <col min="11802" max="11802" width="4" style="383" customWidth="1"/>
    <col min="11803" max="11803" width="6.109375" style="383" customWidth="1"/>
    <col min="11804" max="11804" width="6" style="383" customWidth="1"/>
    <col min="11805" max="11805" width="5.6640625" style="383" customWidth="1"/>
    <col min="11806" max="12032" width="9.109375" style="383"/>
    <col min="12033" max="12033" width="3.44140625" style="383" customWidth="1"/>
    <col min="12034" max="12034" width="37.109375" style="383" customWidth="1"/>
    <col min="12035" max="12035" width="3.6640625" style="383" customWidth="1"/>
    <col min="12036" max="12036" width="4" style="383" customWidth="1"/>
    <col min="12037" max="12037" width="4.88671875" style="383" customWidth="1"/>
    <col min="12038" max="12038" width="4.44140625" style="383" customWidth="1"/>
    <col min="12039" max="12039" width="4.88671875" style="383" customWidth="1"/>
    <col min="12040" max="12040" width="4" style="383" customWidth="1"/>
    <col min="12041" max="12042" width="4.6640625" style="383" customWidth="1"/>
    <col min="12043" max="12043" width="4" style="383" customWidth="1"/>
    <col min="12044" max="12044" width="5.109375" style="383" customWidth="1"/>
    <col min="12045" max="12045" width="5" style="383" customWidth="1"/>
    <col min="12046" max="12046" width="4.6640625" style="383" customWidth="1"/>
    <col min="12047" max="12047" width="5" style="383" customWidth="1"/>
    <col min="12048" max="12048" width="5" style="383" bestFit="1" customWidth="1"/>
    <col min="12049" max="12049" width="4.109375" style="383" customWidth="1"/>
    <col min="12050" max="12050" width="4.88671875" style="383" customWidth="1"/>
    <col min="12051" max="12051" width="5.109375" style="383" customWidth="1"/>
    <col min="12052" max="12052" width="5" style="383" customWidth="1"/>
    <col min="12053" max="12053" width="5.109375" style="383" customWidth="1"/>
    <col min="12054" max="12054" width="5" style="383" customWidth="1"/>
    <col min="12055" max="12055" width="4.6640625" style="383" customWidth="1"/>
    <col min="12056" max="12056" width="5.33203125" style="383" customWidth="1"/>
    <col min="12057" max="12057" width="5" style="383" customWidth="1"/>
    <col min="12058" max="12058" width="4" style="383" customWidth="1"/>
    <col min="12059" max="12059" width="6.109375" style="383" customWidth="1"/>
    <col min="12060" max="12060" width="6" style="383" customWidth="1"/>
    <col min="12061" max="12061" width="5.6640625" style="383" customWidth="1"/>
    <col min="12062" max="12288" width="9.109375" style="383"/>
    <col min="12289" max="12289" width="3.44140625" style="383" customWidth="1"/>
    <col min="12290" max="12290" width="37.109375" style="383" customWidth="1"/>
    <col min="12291" max="12291" width="3.6640625" style="383" customWidth="1"/>
    <col min="12292" max="12292" width="4" style="383" customWidth="1"/>
    <col min="12293" max="12293" width="4.88671875" style="383" customWidth="1"/>
    <col min="12294" max="12294" width="4.44140625" style="383" customWidth="1"/>
    <col min="12295" max="12295" width="4.88671875" style="383" customWidth="1"/>
    <col min="12296" max="12296" width="4" style="383" customWidth="1"/>
    <col min="12297" max="12298" width="4.6640625" style="383" customWidth="1"/>
    <col min="12299" max="12299" width="4" style="383" customWidth="1"/>
    <col min="12300" max="12300" width="5.109375" style="383" customWidth="1"/>
    <col min="12301" max="12301" width="5" style="383" customWidth="1"/>
    <col min="12302" max="12302" width="4.6640625" style="383" customWidth="1"/>
    <col min="12303" max="12303" width="5" style="383" customWidth="1"/>
    <col min="12304" max="12304" width="5" style="383" bestFit="1" customWidth="1"/>
    <col min="12305" max="12305" width="4.109375" style="383" customWidth="1"/>
    <col min="12306" max="12306" width="4.88671875" style="383" customWidth="1"/>
    <col min="12307" max="12307" width="5.109375" style="383" customWidth="1"/>
    <col min="12308" max="12308" width="5" style="383" customWidth="1"/>
    <col min="12309" max="12309" width="5.109375" style="383" customWidth="1"/>
    <col min="12310" max="12310" width="5" style="383" customWidth="1"/>
    <col min="12311" max="12311" width="4.6640625" style="383" customWidth="1"/>
    <col min="12312" max="12312" width="5.33203125" style="383" customWidth="1"/>
    <col min="12313" max="12313" width="5" style="383" customWidth="1"/>
    <col min="12314" max="12314" width="4" style="383" customWidth="1"/>
    <col min="12315" max="12315" width="6.109375" style="383" customWidth="1"/>
    <col min="12316" max="12316" width="6" style="383" customWidth="1"/>
    <col min="12317" max="12317" width="5.6640625" style="383" customWidth="1"/>
    <col min="12318" max="12544" width="9.109375" style="383"/>
    <col min="12545" max="12545" width="3.44140625" style="383" customWidth="1"/>
    <col min="12546" max="12546" width="37.109375" style="383" customWidth="1"/>
    <col min="12547" max="12547" width="3.6640625" style="383" customWidth="1"/>
    <col min="12548" max="12548" width="4" style="383" customWidth="1"/>
    <col min="12549" max="12549" width="4.88671875" style="383" customWidth="1"/>
    <col min="12550" max="12550" width="4.44140625" style="383" customWidth="1"/>
    <col min="12551" max="12551" width="4.88671875" style="383" customWidth="1"/>
    <col min="12552" max="12552" width="4" style="383" customWidth="1"/>
    <col min="12553" max="12554" width="4.6640625" style="383" customWidth="1"/>
    <col min="12555" max="12555" width="4" style="383" customWidth="1"/>
    <col min="12556" max="12556" width="5.109375" style="383" customWidth="1"/>
    <col min="12557" max="12557" width="5" style="383" customWidth="1"/>
    <col min="12558" max="12558" width="4.6640625" style="383" customWidth="1"/>
    <col min="12559" max="12559" width="5" style="383" customWidth="1"/>
    <col min="12560" max="12560" width="5" style="383" bestFit="1" customWidth="1"/>
    <col min="12561" max="12561" width="4.109375" style="383" customWidth="1"/>
    <col min="12562" max="12562" width="4.88671875" style="383" customWidth="1"/>
    <col min="12563" max="12563" width="5.109375" style="383" customWidth="1"/>
    <col min="12564" max="12564" width="5" style="383" customWidth="1"/>
    <col min="12565" max="12565" width="5.109375" style="383" customWidth="1"/>
    <col min="12566" max="12566" width="5" style="383" customWidth="1"/>
    <col min="12567" max="12567" width="4.6640625" style="383" customWidth="1"/>
    <col min="12568" max="12568" width="5.33203125" style="383" customWidth="1"/>
    <col min="12569" max="12569" width="5" style="383" customWidth="1"/>
    <col min="12570" max="12570" width="4" style="383" customWidth="1"/>
    <col min="12571" max="12571" width="6.109375" style="383" customWidth="1"/>
    <col min="12572" max="12572" width="6" style="383" customWidth="1"/>
    <col min="12573" max="12573" width="5.6640625" style="383" customWidth="1"/>
    <col min="12574" max="12800" width="9.109375" style="383"/>
    <col min="12801" max="12801" width="3.44140625" style="383" customWidth="1"/>
    <col min="12802" max="12802" width="37.109375" style="383" customWidth="1"/>
    <col min="12803" max="12803" width="3.6640625" style="383" customWidth="1"/>
    <col min="12804" max="12804" width="4" style="383" customWidth="1"/>
    <col min="12805" max="12805" width="4.88671875" style="383" customWidth="1"/>
    <col min="12806" max="12806" width="4.44140625" style="383" customWidth="1"/>
    <col min="12807" max="12807" width="4.88671875" style="383" customWidth="1"/>
    <col min="12808" max="12808" width="4" style="383" customWidth="1"/>
    <col min="12809" max="12810" width="4.6640625" style="383" customWidth="1"/>
    <col min="12811" max="12811" width="4" style="383" customWidth="1"/>
    <col min="12812" max="12812" width="5.109375" style="383" customWidth="1"/>
    <col min="12813" max="12813" width="5" style="383" customWidth="1"/>
    <col min="12814" max="12814" width="4.6640625" style="383" customWidth="1"/>
    <col min="12815" max="12815" width="5" style="383" customWidth="1"/>
    <col min="12816" max="12816" width="5" style="383" bestFit="1" customWidth="1"/>
    <col min="12817" max="12817" width="4.109375" style="383" customWidth="1"/>
    <col min="12818" max="12818" width="4.88671875" style="383" customWidth="1"/>
    <col min="12819" max="12819" width="5.109375" style="383" customWidth="1"/>
    <col min="12820" max="12820" width="5" style="383" customWidth="1"/>
    <col min="12821" max="12821" width="5.109375" style="383" customWidth="1"/>
    <col min="12822" max="12822" width="5" style="383" customWidth="1"/>
    <col min="12823" max="12823" width="4.6640625" style="383" customWidth="1"/>
    <col min="12824" max="12824" width="5.33203125" style="383" customWidth="1"/>
    <col min="12825" max="12825" width="5" style="383" customWidth="1"/>
    <col min="12826" max="12826" width="4" style="383" customWidth="1"/>
    <col min="12827" max="12827" width="6.109375" style="383" customWidth="1"/>
    <col min="12828" max="12828" width="6" style="383" customWidth="1"/>
    <col min="12829" max="12829" width="5.6640625" style="383" customWidth="1"/>
    <col min="12830" max="13056" width="9.109375" style="383"/>
    <col min="13057" max="13057" width="3.44140625" style="383" customWidth="1"/>
    <col min="13058" max="13058" width="37.109375" style="383" customWidth="1"/>
    <col min="13059" max="13059" width="3.6640625" style="383" customWidth="1"/>
    <col min="13060" max="13060" width="4" style="383" customWidth="1"/>
    <col min="13061" max="13061" width="4.88671875" style="383" customWidth="1"/>
    <col min="13062" max="13062" width="4.44140625" style="383" customWidth="1"/>
    <col min="13063" max="13063" width="4.88671875" style="383" customWidth="1"/>
    <col min="13064" max="13064" width="4" style="383" customWidth="1"/>
    <col min="13065" max="13066" width="4.6640625" style="383" customWidth="1"/>
    <col min="13067" max="13067" width="4" style="383" customWidth="1"/>
    <col min="13068" max="13068" width="5.109375" style="383" customWidth="1"/>
    <col min="13069" max="13069" width="5" style="383" customWidth="1"/>
    <col min="13070" max="13070" width="4.6640625" style="383" customWidth="1"/>
    <col min="13071" max="13071" width="5" style="383" customWidth="1"/>
    <col min="13072" max="13072" width="5" style="383" bestFit="1" customWidth="1"/>
    <col min="13073" max="13073" width="4.109375" style="383" customWidth="1"/>
    <col min="13074" max="13074" width="4.88671875" style="383" customWidth="1"/>
    <col min="13075" max="13075" width="5.109375" style="383" customWidth="1"/>
    <col min="13076" max="13076" width="5" style="383" customWidth="1"/>
    <col min="13077" max="13077" width="5.109375" style="383" customWidth="1"/>
    <col min="13078" max="13078" width="5" style="383" customWidth="1"/>
    <col min="13079" max="13079" width="4.6640625" style="383" customWidth="1"/>
    <col min="13080" max="13080" width="5.33203125" style="383" customWidth="1"/>
    <col min="13081" max="13081" width="5" style="383" customWidth="1"/>
    <col min="13082" max="13082" width="4" style="383" customWidth="1"/>
    <col min="13083" max="13083" width="6.109375" style="383" customWidth="1"/>
    <col min="13084" max="13084" width="6" style="383" customWidth="1"/>
    <col min="13085" max="13085" width="5.6640625" style="383" customWidth="1"/>
    <col min="13086" max="13312" width="9.109375" style="383"/>
    <col min="13313" max="13313" width="3.44140625" style="383" customWidth="1"/>
    <col min="13314" max="13314" width="37.109375" style="383" customWidth="1"/>
    <col min="13315" max="13315" width="3.6640625" style="383" customWidth="1"/>
    <col min="13316" max="13316" width="4" style="383" customWidth="1"/>
    <col min="13317" max="13317" width="4.88671875" style="383" customWidth="1"/>
    <col min="13318" max="13318" width="4.44140625" style="383" customWidth="1"/>
    <col min="13319" max="13319" width="4.88671875" style="383" customWidth="1"/>
    <col min="13320" max="13320" width="4" style="383" customWidth="1"/>
    <col min="13321" max="13322" width="4.6640625" style="383" customWidth="1"/>
    <col min="13323" max="13323" width="4" style="383" customWidth="1"/>
    <col min="13324" max="13324" width="5.109375" style="383" customWidth="1"/>
    <col min="13325" max="13325" width="5" style="383" customWidth="1"/>
    <col min="13326" max="13326" width="4.6640625" style="383" customWidth="1"/>
    <col min="13327" max="13327" width="5" style="383" customWidth="1"/>
    <col min="13328" max="13328" width="5" style="383" bestFit="1" customWidth="1"/>
    <col min="13329" max="13329" width="4.109375" style="383" customWidth="1"/>
    <col min="13330" max="13330" width="4.88671875" style="383" customWidth="1"/>
    <col min="13331" max="13331" width="5.109375" style="383" customWidth="1"/>
    <col min="13332" max="13332" width="5" style="383" customWidth="1"/>
    <col min="13333" max="13333" width="5.109375" style="383" customWidth="1"/>
    <col min="13334" max="13334" width="5" style="383" customWidth="1"/>
    <col min="13335" max="13335" width="4.6640625" style="383" customWidth="1"/>
    <col min="13336" max="13336" width="5.33203125" style="383" customWidth="1"/>
    <col min="13337" max="13337" width="5" style="383" customWidth="1"/>
    <col min="13338" max="13338" width="4" style="383" customWidth="1"/>
    <col min="13339" max="13339" width="6.109375" style="383" customWidth="1"/>
    <col min="13340" max="13340" width="6" style="383" customWidth="1"/>
    <col min="13341" max="13341" width="5.6640625" style="383" customWidth="1"/>
    <col min="13342" max="13568" width="9.109375" style="383"/>
    <col min="13569" max="13569" width="3.44140625" style="383" customWidth="1"/>
    <col min="13570" max="13570" width="37.109375" style="383" customWidth="1"/>
    <col min="13571" max="13571" width="3.6640625" style="383" customWidth="1"/>
    <col min="13572" max="13572" width="4" style="383" customWidth="1"/>
    <col min="13573" max="13573" width="4.88671875" style="383" customWidth="1"/>
    <col min="13574" max="13574" width="4.44140625" style="383" customWidth="1"/>
    <col min="13575" max="13575" width="4.88671875" style="383" customWidth="1"/>
    <col min="13576" max="13576" width="4" style="383" customWidth="1"/>
    <col min="13577" max="13578" width="4.6640625" style="383" customWidth="1"/>
    <col min="13579" max="13579" width="4" style="383" customWidth="1"/>
    <col min="13580" max="13580" width="5.109375" style="383" customWidth="1"/>
    <col min="13581" max="13581" width="5" style="383" customWidth="1"/>
    <col min="13582" max="13582" width="4.6640625" style="383" customWidth="1"/>
    <col min="13583" max="13583" width="5" style="383" customWidth="1"/>
    <col min="13584" max="13584" width="5" style="383" bestFit="1" customWidth="1"/>
    <col min="13585" max="13585" width="4.109375" style="383" customWidth="1"/>
    <col min="13586" max="13586" width="4.88671875" style="383" customWidth="1"/>
    <col min="13587" max="13587" width="5.109375" style="383" customWidth="1"/>
    <col min="13588" max="13588" width="5" style="383" customWidth="1"/>
    <col min="13589" max="13589" width="5.109375" style="383" customWidth="1"/>
    <col min="13590" max="13590" width="5" style="383" customWidth="1"/>
    <col min="13591" max="13591" width="4.6640625" style="383" customWidth="1"/>
    <col min="13592" max="13592" width="5.33203125" style="383" customWidth="1"/>
    <col min="13593" max="13593" width="5" style="383" customWidth="1"/>
    <col min="13594" max="13594" width="4" style="383" customWidth="1"/>
    <col min="13595" max="13595" width="6.109375" style="383" customWidth="1"/>
    <col min="13596" max="13596" width="6" style="383" customWidth="1"/>
    <col min="13597" max="13597" width="5.6640625" style="383" customWidth="1"/>
    <col min="13598" max="13824" width="9.109375" style="383"/>
    <col min="13825" max="13825" width="3.44140625" style="383" customWidth="1"/>
    <col min="13826" max="13826" width="37.109375" style="383" customWidth="1"/>
    <col min="13827" max="13827" width="3.6640625" style="383" customWidth="1"/>
    <col min="13828" max="13828" width="4" style="383" customWidth="1"/>
    <col min="13829" max="13829" width="4.88671875" style="383" customWidth="1"/>
    <col min="13830" max="13830" width="4.44140625" style="383" customWidth="1"/>
    <col min="13831" max="13831" width="4.88671875" style="383" customWidth="1"/>
    <col min="13832" max="13832" width="4" style="383" customWidth="1"/>
    <col min="13833" max="13834" width="4.6640625" style="383" customWidth="1"/>
    <col min="13835" max="13835" width="4" style="383" customWidth="1"/>
    <col min="13836" max="13836" width="5.109375" style="383" customWidth="1"/>
    <col min="13837" max="13837" width="5" style="383" customWidth="1"/>
    <col min="13838" max="13838" width="4.6640625" style="383" customWidth="1"/>
    <col min="13839" max="13839" width="5" style="383" customWidth="1"/>
    <col min="13840" max="13840" width="5" style="383" bestFit="1" customWidth="1"/>
    <col min="13841" max="13841" width="4.109375" style="383" customWidth="1"/>
    <col min="13842" max="13842" width="4.88671875" style="383" customWidth="1"/>
    <col min="13843" max="13843" width="5.109375" style="383" customWidth="1"/>
    <col min="13844" max="13844" width="5" style="383" customWidth="1"/>
    <col min="13845" max="13845" width="5.109375" style="383" customWidth="1"/>
    <col min="13846" max="13846" width="5" style="383" customWidth="1"/>
    <col min="13847" max="13847" width="4.6640625" style="383" customWidth="1"/>
    <col min="13848" max="13848" width="5.33203125" style="383" customWidth="1"/>
    <col min="13849" max="13849" width="5" style="383" customWidth="1"/>
    <col min="13850" max="13850" width="4" style="383" customWidth="1"/>
    <col min="13851" max="13851" width="6.109375" style="383" customWidth="1"/>
    <col min="13852" max="13852" width="6" style="383" customWidth="1"/>
    <col min="13853" max="13853" width="5.6640625" style="383" customWidth="1"/>
    <col min="13854" max="14080" width="9.109375" style="383"/>
    <col min="14081" max="14081" width="3.44140625" style="383" customWidth="1"/>
    <col min="14082" max="14082" width="37.109375" style="383" customWidth="1"/>
    <col min="14083" max="14083" width="3.6640625" style="383" customWidth="1"/>
    <col min="14084" max="14084" width="4" style="383" customWidth="1"/>
    <col min="14085" max="14085" width="4.88671875" style="383" customWidth="1"/>
    <col min="14086" max="14086" width="4.44140625" style="383" customWidth="1"/>
    <col min="14087" max="14087" width="4.88671875" style="383" customWidth="1"/>
    <col min="14088" max="14088" width="4" style="383" customWidth="1"/>
    <col min="14089" max="14090" width="4.6640625" style="383" customWidth="1"/>
    <col min="14091" max="14091" width="4" style="383" customWidth="1"/>
    <col min="14092" max="14092" width="5.109375" style="383" customWidth="1"/>
    <col min="14093" max="14093" width="5" style="383" customWidth="1"/>
    <col min="14094" max="14094" width="4.6640625" style="383" customWidth="1"/>
    <col min="14095" max="14095" width="5" style="383" customWidth="1"/>
    <col min="14096" max="14096" width="5" style="383" bestFit="1" customWidth="1"/>
    <col min="14097" max="14097" width="4.109375" style="383" customWidth="1"/>
    <col min="14098" max="14098" width="4.88671875" style="383" customWidth="1"/>
    <col min="14099" max="14099" width="5.109375" style="383" customWidth="1"/>
    <col min="14100" max="14100" width="5" style="383" customWidth="1"/>
    <col min="14101" max="14101" width="5.109375" style="383" customWidth="1"/>
    <col min="14102" max="14102" width="5" style="383" customWidth="1"/>
    <col min="14103" max="14103" width="4.6640625" style="383" customWidth="1"/>
    <col min="14104" max="14104" width="5.33203125" style="383" customWidth="1"/>
    <col min="14105" max="14105" width="5" style="383" customWidth="1"/>
    <col min="14106" max="14106" width="4" style="383" customWidth="1"/>
    <col min="14107" max="14107" width="6.109375" style="383" customWidth="1"/>
    <col min="14108" max="14108" width="6" style="383" customWidth="1"/>
    <col min="14109" max="14109" width="5.6640625" style="383" customWidth="1"/>
    <col min="14110" max="14336" width="9.109375" style="383"/>
    <col min="14337" max="14337" width="3.44140625" style="383" customWidth="1"/>
    <col min="14338" max="14338" width="37.109375" style="383" customWidth="1"/>
    <col min="14339" max="14339" width="3.6640625" style="383" customWidth="1"/>
    <col min="14340" max="14340" width="4" style="383" customWidth="1"/>
    <col min="14341" max="14341" width="4.88671875" style="383" customWidth="1"/>
    <col min="14342" max="14342" width="4.44140625" style="383" customWidth="1"/>
    <col min="14343" max="14343" width="4.88671875" style="383" customWidth="1"/>
    <col min="14344" max="14344" width="4" style="383" customWidth="1"/>
    <col min="14345" max="14346" width="4.6640625" style="383" customWidth="1"/>
    <col min="14347" max="14347" width="4" style="383" customWidth="1"/>
    <col min="14348" max="14348" width="5.109375" style="383" customWidth="1"/>
    <col min="14349" max="14349" width="5" style="383" customWidth="1"/>
    <col min="14350" max="14350" width="4.6640625" style="383" customWidth="1"/>
    <col min="14351" max="14351" width="5" style="383" customWidth="1"/>
    <col min="14352" max="14352" width="5" style="383" bestFit="1" customWidth="1"/>
    <col min="14353" max="14353" width="4.109375" style="383" customWidth="1"/>
    <col min="14354" max="14354" width="4.88671875" style="383" customWidth="1"/>
    <col min="14355" max="14355" width="5.109375" style="383" customWidth="1"/>
    <col min="14356" max="14356" width="5" style="383" customWidth="1"/>
    <col min="14357" max="14357" width="5.109375" style="383" customWidth="1"/>
    <col min="14358" max="14358" width="5" style="383" customWidth="1"/>
    <col min="14359" max="14359" width="4.6640625" style="383" customWidth="1"/>
    <col min="14360" max="14360" width="5.33203125" style="383" customWidth="1"/>
    <col min="14361" max="14361" width="5" style="383" customWidth="1"/>
    <col min="14362" max="14362" width="4" style="383" customWidth="1"/>
    <col min="14363" max="14363" width="6.109375" style="383" customWidth="1"/>
    <col min="14364" max="14364" width="6" style="383" customWidth="1"/>
    <col min="14365" max="14365" width="5.6640625" style="383" customWidth="1"/>
    <col min="14366" max="14592" width="9.109375" style="383"/>
    <col min="14593" max="14593" width="3.44140625" style="383" customWidth="1"/>
    <col min="14594" max="14594" width="37.109375" style="383" customWidth="1"/>
    <col min="14595" max="14595" width="3.6640625" style="383" customWidth="1"/>
    <col min="14596" max="14596" width="4" style="383" customWidth="1"/>
    <col min="14597" max="14597" width="4.88671875" style="383" customWidth="1"/>
    <col min="14598" max="14598" width="4.44140625" style="383" customWidth="1"/>
    <col min="14599" max="14599" width="4.88671875" style="383" customWidth="1"/>
    <col min="14600" max="14600" width="4" style="383" customWidth="1"/>
    <col min="14601" max="14602" width="4.6640625" style="383" customWidth="1"/>
    <col min="14603" max="14603" width="4" style="383" customWidth="1"/>
    <col min="14604" max="14604" width="5.109375" style="383" customWidth="1"/>
    <col min="14605" max="14605" width="5" style="383" customWidth="1"/>
    <col min="14606" max="14606" width="4.6640625" style="383" customWidth="1"/>
    <col min="14607" max="14607" width="5" style="383" customWidth="1"/>
    <col min="14608" max="14608" width="5" style="383" bestFit="1" customWidth="1"/>
    <col min="14609" max="14609" width="4.109375" style="383" customWidth="1"/>
    <col min="14610" max="14610" width="4.88671875" style="383" customWidth="1"/>
    <col min="14611" max="14611" width="5.109375" style="383" customWidth="1"/>
    <col min="14612" max="14612" width="5" style="383" customWidth="1"/>
    <col min="14613" max="14613" width="5.109375" style="383" customWidth="1"/>
    <col min="14614" max="14614" width="5" style="383" customWidth="1"/>
    <col min="14615" max="14615" width="4.6640625" style="383" customWidth="1"/>
    <col min="14616" max="14616" width="5.33203125" style="383" customWidth="1"/>
    <col min="14617" max="14617" width="5" style="383" customWidth="1"/>
    <col min="14618" max="14618" width="4" style="383" customWidth="1"/>
    <col min="14619" max="14619" width="6.109375" style="383" customWidth="1"/>
    <col min="14620" max="14620" width="6" style="383" customWidth="1"/>
    <col min="14621" max="14621" width="5.6640625" style="383" customWidth="1"/>
    <col min="14622" max="14848" width="9.109375" style="383"/>
    <col min="14849" max="14849" width="3.44140625" style="383" customWidth="1"/>
    <col min="14850" max="14850" width="37.109375" style="383" customWidth="1"/>
    <col min="14851" max="14851" width="3.6640625" style="383" customWidth="1"/>
    <col min="14852" max="14852" width="4" style="383" customWidth="1"/>
    <col min="14853" max="14853" width="4.88671875" style="383" customWidth="1"/>
    <col min="14854" max="14854" width="4.44140625" style="383" customWidth="1"/>
    <col min="14855" max="14855" width="4.88671875" style="383" customWidth="1"/>
    <col min="14856" max="14856" width="4" style="383" customWidth="1"/>
    <col min="14857" max="14858" width="4.6640625" style="383" customWidth="1"/>
    <col min="14859" max="14859" width="4" style="383" customWidth="1"/>
    <col min="14860" max="14860" width="5.109375" style="383" customWidth="1"/>
    <col min="14861" max="14861" width="5" style="383" customWidth="1"/>
    <col min="14862" max="14862" width="4.6640625" style="383" customWidth="1"/>
    <col min="14863" max="14863" width="5" style="383" customWidth="1"/>
    <col min="14864" max="14864" width="5" style="383" bestFit="1" customWidth="1"/>
    <col min="14865" max="14865" width="4.109375" style="383" customWidth="1"/>
    <col min="14866" max="14866" width="4.88671875" style="383" customWidth="1"/>
    <col min="14867" max="14867" width="5.109375" style="383" customWidth="1"/>
    <col min="14868" max="14868" width="5" style="383" customWidth="1"/>
    <col min="14869" max="14869" width="5.109375" style="383" customWidth="1"/>
    <col min="14870" max="14870" width="5" style="383" customWidth="1"/>
    <col min="14871" max="14871" width="4.6640625" style="383" customWidth="1"/>
    <col min="14872" max="14872" width="5.33203125" style="383" customWidth="1"/>
    <col min="14873" max="14873" width="5" style="383" customWidth="1"/>
    <col min="14874" max="14874" width="4" style="383" customWidth="1"/>
    <col min="14875" max="14875" width="6.109375" style="383" customWidth="1"/>
    <col min="14876" max="14876" width="6" style="383" customWidth="1"/>
    <col min="14877" max="14877" width="5.6640625" style="383" customWidth="1"/>
    <col min="14878" max="15104" width="9.109375" style="383"/>
    <col min="15105" max="15105" width="3.44140625" style="383" customWidth="1"/>
    <col min="15106" max="15106" width="37.109375" style="383" customWidth="1"/>
    <col min="15107" max="15107" width="3.6640625" style="383" customWidth="1"/>
    <col min="15108" max="15108" width="4" style="383" customWidth="1"/>
    <col min="15109" max="15109" width="4.88671875" style="383" customWidth="1"/>
    <col min="15110" max="15110" width="4.44140625" style="383" customWidth="1"/>
    <col min="15111" max="15111" width="4.88671875" style="383" customWidth="1"/>
    <col min="15112" max="15112" width="4" style="383" customWidth="1"/>
    <col min="15113" max="15114" width="4.6640625" style="383" customWidth="1"/>
    <col min="15115" max="15115" width="4" style="383" customWidth="1"/>
    <col min="15116" max="15116" width="5.109375" style="383" customWidth="1"/>
    <col min="15117" max="15117" width="5" style="383" customWidth="1"/>
    <col min="15118" max="15118" width="4.6640625" style="383" customWidth="1"/>
    <col min="15119" max="15119" width="5" style="383" customWidth="1"/>
    <col min="15120" max="15120" width="5" style="383" bestFit="1" customWidth="1"/>
    <col min="15121" max="15121" width="4.109375" style="383" customWidth="1"/>
    <col min="15122" max="15122" width="4.88671875" style="383" customWidth="1"/>
    <col min="15123" max="15123" width="5.109375" style="383" customWidth="1"/>
    <col min="15124" max="15124" width="5" style="383" customWidth="1"/>
    <col min="15125" max="15125" width="5.109375" style="383" customWidth="1"/>
    <col min="15126" max="15126" width="5" style="383" customWidth="1"/>
    <col min="15127" max="15127" width="4.6640625" style="383" customWidth="1"/>
    <col min="15128" max="15128" width="5.33203125" style="383" customWidth="1"/>
    <col min="15129" max="15129" width="5" style="383" customWidth="1"/>
    <col min="15130" max="15130" width="4" style="383" customWidth="1"/>
    <col min="15131" max="15131" width="6.109375" style="383" customWidth="1"/>
    <col min="15132" max="15132" width="6" style="383" customWidth="1"/>
    <col min="15133" max="15133" width="5.6640625" style="383" customWidth="1"/>
    <col min="15134" max="15360" width="9.109375" style="383"/>
    <col min="15361" max="15361" width="3.44140625" style="383" customWidth="1"/>
    <col min="15362" max="15362" width="37.109375" style="383" customWidth="1"/>
    <col min="15363" max="15363" width="3.6640625" style="383" customWidth="1"/>
    <col min="15364" max="15364" width="4" style="383" customWidth="1"/>
    <col min="15365" max="15365" width="4.88671875" style="383" customWidth="1"/>
    <col min="15366" max="15366" width="4.44140625" style="383" customWidth="1"/>
    <col min="15367" max="15367" width="4.88671875" style="383" customWidth="1"/>
    <col min="15368" max="15368" width="4" style="383" customWidth="1"/>
    <col min="15369" max="15370" width="4.6640625" style="383" customWidth="1"/>
    <col min="15371" max="15371" width="4" style="383" customWidth="1"/>
    <col min="15372" max="15372" width="5.109375" style="383" customWidth="1"/>
    <col min="15373" max="15373" width="5" style="383" customWidth="1"/>
    <col min="15374" max="15374" width="4.6640625" style="383" customWidth="1"/>
    <col min="15375" max="15375" width="5" style="383" customWidth="1"/>
    <col min="15376" max="15376" width="5" style="383" bestFit="1" customWidth="1"/>
    <col min="15377" max="15377" width="4.109375" style="383" customWidth="1"/>
    <col min="15378" max="15378" width="4.88671875" style="383" customWidth="1"/>
    <col min="15379" max="15379" width="5.109375" style="383" customWidth="1"/>
    <col min="15380" max="15380" width="5" style="383" customWidth="1"/>
    <col min="15381" max="15381" width="5.109375" style="383" customWidth="1"/>
    <col min="15382" max="15382" width="5" style="383" customWidth="1"/>
    <col min="15383" max="15383" width="4.6640625" style="383" customWidth="1"/>
    <col min="15384" max="15384" width="5.33203125" style="383" customWidth="1"/>
    <col min="15385" max="15385" width="5" style="383" customWidth="1"/>
    <col min="15386" max="15386" width="4" style="383" customWidth="1"/>
    <col min="15387" max="15387" width="6.109375" style="383" customWidth="1"/>
    <col min="15388" max="15388" width="6" style="383" customWidth="1"/>
    <col min="15389" max="15389" width="5.6640625" style="383" customWidth="1"/>
    <col min="15390" max="15616" width="9.109375" style="383"/>
    <col min="15617" max="15617" width="3.44140625" style="383" customWidth="1"/>
    <col min="15618" max="15618" width="37.109375" style="383" customWidth="1"/>
    <col min="15619" max="15619" width="3.6640625" style="383" customWidth="1"/>
    <col min="15620" max="15620" width="4" style="383" customWidth="1"/>
    <col min="15621" max="15621" width="4.88671875" style="383" customWidth="1"/>
    <col min="15622" max="15622" width="4.44140625" style="383" customWidth="1"/>
    <col min="15623" max="15623" width="4.88671875" style="383" customWidth="1"/>
    <col min="15624" max="15624" width="4" style="383" customWidth="1"/>
    <col min="15625" max="15626" width="4.6640625" style="383" customWidth="1"/>
    <col min="15627" max="15627" width="4" style="383" customWidth="1"/>
    <col min="15628" max="15628" width="5.109375" style="383" customWidth="1"/>
    <col min="15629" max="15629" width="5" style="383" customWidth="1"/>
    <col min="15630" max="15630" width="4.6640625" style="383" customWidth="1"/>
    <col min="15631" max="15631" width="5" style="383" customWidth="1"/>
    <col min="15632" max="15632" width="5" style="383" bestFit="1" customWidth="1"/>
    <col min="15633" max="15633" width="4.109375" style="383" customWidth="1"/>
    <col min="15634" max="15634" width="4.88671875" style="383" customWidth="1"/>
    <col min="15635" max="15635" width="5.109375" style="383" customWidth="1"/>
    <col min="15636" max="15636" width="5" style="383" customWidth="1"/>
    <col min="15637" max="15637" width="5.109375" style="383" customWidth="1"/>
    <col min="15638" max="15638" width="5" style="383" customWidth="1"/>
    <col min="15639" max="15639" width="4.6640625" style="383" customWidth="1"/>
    <col min="15640" max="15640" width="5.33203125" style="383" customWidth="1"/>
    <col min="15641" max="15641" width="5" style="383" customWidth="1"/>
    <col min="15642" max="15642" width="4" style="383" customWidth="1"/>
    <col min="15643" max="15643" width="6.109375" style="383" customWidth="1"/>
    <col min="15644" max="15644" width="6" style="383" customWidth="1"/>
    <col min="15645" max="15645" width="5.6640625" style="383" customWidth="1"/>
    <col min="15646" max="15872" width="9.109375" style="383"/>
    <col min="15873" max="15873" width="3.44140625" style="383" customWidth="1"/>
    <col min="15874" max="15874" width="37.109375" style="383" customWidth="1"/>
    <col min="15875" max="15875" width="3.6640625" style="383" customWidth="1"/>
    <col min="15876" max="15876" width="4" style="383" customWidth="1"/>
    <col min="15877" max="15877" width="4.88671875" style="383" customWidth="1"/>
    <col min="15878" max="15878" width="4.44140625" style="383" customWidth="1"/>
    <col min="15879" max="15879" width="4.88671875" style="383" customWidth="1"/>
    <col min="15880" max="15880" width="4" style="383" customWidth="1"/>
    <col min="15881" max="15882" width="4.6640625" style="383" customWidth="1"/>
    <col min="15883" max="15883" width="4" style="383" customWidth="1"/>
    <col min="15884" max="15884" width="5.109375" style="383" customWidth="1"/>
    <col min="15885" max="15885" width="5" style="383" customWidth="1"/>
    <col min="15886" max="15886" width="4.6640625" style="383" customWidth="1"/>
    <col min="15887" max="15887" width="5" style="383" customWidth="1"/>
    <col min="15888" max="15888" width="5" style="383" bestFit="1" customWidth="1"/>
    <col min="15889" max="15889" width="4.109375" style="383" customWidth="1"/>
    <col min="15890" max="15890" width="4.88671875" style="383" customWidth="1"/>
    <col min="15891" max="15891" width="5.109375" style="383" customWidth="1"/>
    <col min="15892" max="15892" width="5" style="383" customWidth="1"/>
    <col min="15893" max="15893" width="5.109375" style="383" customWidth="1"/>
    <col min="15894" max="15894" width="5" style="383" customWidth="1"/>
    <col min="15895" max="15895" width="4.6640625" style="383" customWidth="1"/>
    <col min="15896" max="15896" width="5.33203125" style="383" customWidth="1"/>
    <col min="15897" max="15897" width="5" style="383" customWidth="1"/>
    <col min="15898" max="15898" width="4" style="383" customWidth="1"/>
    <col min="15899" max="15899" width="6.109375" style="383" customWidth="1"/>
    <col min="15900" max="15900" width="6" style="383" customWidth="1"/>
    <col min="15901" max="15901" width="5.6640625" style="383" customWidth="1"/>
    <col min="15902" max="16128" width="9.109375" style="383"/>
    <col min="16129" max="16129" width="3.44140625" style="383" customWidth="1"/>
    <col min="16130" max="16130" width="37.109375" style="383" customWidth="1"/>
    <col min="16131" max="16131" width="3.6640625" style="383" customWidth="1"/>
    <col min="16132" max="16132" width="4" style="383" customWidth="1"/>
    <col min="16133" max="16133" width="4.88671875" style="383" customWidth="1"/>
    <col min="16134" max="16134" width="4.44140625" style="383" customWidth="1"/>
    <col min="16135" max="16135" width="4.88671875" style="383" customWidth="1"/>
    <col min="16136" max="16136" width="4" style="383" customWidth="1"/>
    <col min="16137" max="16138" width="4.6640625" style="383" customWidth="1"/>
    <col min="16139" max="16139" width="4" style="383" customWidth="1"/>
    <col min="16140" max="16140" width="5.109375" style="383" customWidth="1"/>
    <col min="16141" max="16141" width="5" style="383" customWidth="1"/>
    <col min="16142" max="16142" width="4.6640625" style="383" customWidth="1"/>
    <col min="16143" max="16143" width="5" style="383" customWidth="1"/>
    <col min="16144" max="16144" width="5" style="383" bestFit="1" customWidth="1"/>
    <col min="16145" max="16145" width="4.109375" style="383" customWidth="1"/>
    <col min="16146" max="16146" width="4.88671875" style="383" customWidth="1"/>
    <col min="16147" max="16147" width="5.109375" style="383" customWidth="1"/>
    <col min="16148" max="16148" width="5" style="383" customWidth="1"/>
    <col min="16149" max="16149" width="5.109375" style="383" customWidth="1"/>
    <col min="16150" max="16150" width="5" style="383" customWidth="1"/>
    <col min="16151" max="16151" width="4.6640625" style="383" customWidth="1"/>
    <col min="16152" max="16152" width="5.33203125" style="383" customWidth="1"/>
    <col min="16153" max="16153" width="5" style="383" customWidth="1"/>
    <col min="16154" max="16154" width="4" style="383" customWidth="1"/>
    <col min="16155" max="16155" width="6.109375" style="383" customWidth="1"/>
    <col min="16156" max="16156" width="6" style="383" customWidth="1"/>
    <col min="16157" max="16157" width="5.6640625" style="383" customWidth="1"/>
    <col min="16158" max="16384" width="9.109375" style="383"/>
  </cols>
  <sheetData>
    <row r="1" spans="1:30" ht="15.75" customHeight="1" x14ac:dyDescent="0.3">
      <c r="A1" s="479" t="s">
        <v>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</row>
    <row r="2" spans="1:30" ht="15.6" x14ac:dyDescent="0.3">
      <c r="A2" s="445" t="s">
        <v>618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</row>
    <row r="3" spans="1:30" ht="15.6" x14ac:dyDescent="0.3">
      <c r="A3" s="480" t="s">
        <v>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</row>
    <row r="4" spans="1:30" ht="15.6" x14ac:dyDescent="0.3">
      <c r="A4" s="480" t="s">
        <v>619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</row>
    <row r="5" spans="1:30" ht="15.6" x14ac:dyDescent="0.3">
      <c r="A5" s="480" t="s">
        <v>620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</row>
    <row r="6" spans="1:30" ht="15.6" x14ac:dyDescent="0.3">
      <c r="A6" s="386" t="s">
        <v>621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O6" s="386"/>
      <c r="P6" s="386"/>
      <c r="Q6" s="386"/>
      <c r="R6" s="386"/>
      <c r="S6" s="386"/>
      <c r="T6" s="386"/>
    </row>
    <row r="8" spans="1:30" s="387" customFormat="1" ht="66" customHeight="1" x14ac:dyDescent="0.3">
      <c r="A8" s="489" t="s">
        <v>3</v>
      </c>
      <c r="B8" s="491" t="s">
        <v>4</v>
      </c>
      <c r="C8" s="484" t="s">
        <v>373</v>
      </c>
      <c r="D8" s="484"/>
      <c r="E8" s="484"/>
      <c r="F8" s="493" t="s">
        <v>622</v>
      </c>
      <c r="G8" s="493"/>
      <c r="H8" s="493"/>
      <c r="I8" s="493" t="s">
        <v>623</v>
      </c>
      <c r="J8" s="493"/>
      <c r="K8" s="493"/>
      <c r="L8" s="485" t="s">
        <v>624</v>
      </c>
      <c r="M8" s="486"/>
      <c r="N8" s="487"/>
      <c r="O8" s="484" t="s">
        <v>625</v>
      </c>
      <c r="P8" s="484"/>
      <c r="Q8" s="484"/>
      <c r="R8" s="481" t="s">
        <v>626</v>
      </c>
      <c r="S8" s="482"/>
      <c r="T8" s="483"/>
      <c r="U8" s="481" t="s">
        <v>627</v>
      </c>
      <c r="V8" s="482"/>
      <c r="W8" s="483"/>
      <c r="X8" s="484" t="s">
        <v>628</v>
      </c>
      <c r="Y8" s="484"/>
      <c r="Z8" s="484"/>
      <c r="AA8" s="473" t="s">
        <v>5</v>
      </c>
      <c r="AB8" s="474"/>
      <c r="AC8" s="475"/>
    </row>
    <row r="9" spans="1:30" s="387" customFormat="1" ht="22.95" customHeight="1" x14ac:dyDescent="0.3">
      <c r="A9" s="490"/>
      <c r="B9" s="492"/>
      <c r="C9" s="442" t="s">
        <v>629</v>
      </c>
      <c r="D9" s="443"/>
      <c r="E9" s="444"/>
      <c r="F9" s="451" t="s">
        <v>630</v>
      </c>
      <c r="G9" s="452"/>
      <c r="H9" s="453"/>
      <c r="I9" s="485" t="s">
        <v>335</v>
      </c>
      <c r="J9" s="486"/>
      <c r="K9" s="487"/>
      <c r="L9" s="485" t="s">
        <v>631</v>
      </c>
      <c r="M9" s="486"/>
      <c r="N9" s="487"/>
      <c r="O9" s="481" t="s">
        <v>335</v>
      </c>
      <c r="P9" s="482"/>
      <c r="Q9" s="483"/>
      <c r="R9" s="481" t="s">
        <v>335</v>
      </c>
      <c r="S9" s="482"/>
      <c r="T9" s="483"/>
      <c r="U9" s="481" t="s">
        <v>631</v>
      </c>
      <c r="V9" s="482"/>
      <c r="W9" s="483"/>
      <c r="X9" s="481" t="s">
        <v>629</v>
      </c>
      <c r="Y9" s="482"/>
      <c r="Z9" s="483"/>
      <c r="AA9" s="476"/>
      <c r="AB9" s="477"/>
      <c r="AC9" s="478"/>
    </row>
    <row r="10" spans="1:30" s="387" customFormat="1" ht="66.599999999999994" customHeight="1" x14ac:dyDescent="0.3">
      <c r="A10" s="388"/>
      <c r="B10" s="388"/>
      <c r="C10" s="389" t="s">
        <v>498</v>
      </c>
      <c r="D10" s="389" t="s">
        <v>43</v>
      </c>
      <c r="E10" s="389" t="s">
        <v>8</v>
      </c>
      <c r="F10" s="389" t="s">
        <v>6</v>
      </c>
      <c r="G10" s="389" t="s">
        <v>7</v>
      </c>
      <c r="H10" s="389" t="s">
        <v>8</v>
      </c>
      <c r="I10" s="389" t="s">
        <v>6</v>
      </c>
      <c r="J10" s="389" t="s">
        <v>7</v>
      </c>
      <c r="K10" s="389" t="s">
        <v>8</v>
      </c>
      <c r="L10" s="389" t="s">
        <v>6</v>
      </c>
      <c r="M10" s="389" t="s">
        <v>7</v>
      </c>
      <c r="N10" s="389" t="s">
        <v>8</v>
      </c>
      <c r="O10" s="389" t="s">
        <v>6</v>
      </c>
      <c r="P10" s="389" t="s">
        <v>7</v>
      </c>
      <c r="Q10" s="389" t="s">
        <v>9</v>
      </c>
      <c r="R10" s="389" t="s">
        <v>6</v>
      </c>
      <c r="S10" s="389" t="s">
        <v>7</v>
      </c>
      <c r="T10" s="389" t="s">
        <v>9</v>
      </c>
      <c r="U10" s="389" t="s">
        <v>6</v>
      </c>
      <c r="V10" s="389" t="s">
        <v>7</v>
      </c>
      <c r="W10" s="389" t="s">
        <v>9</v>
      </c>
      <c r="X10" s="389" t="s">
        <v>6</v>
      </c>
      <c r="Y10" s="389" t="s">
        <v>7</v>
      </c>
      <c r="Z10" s="389" t="s">
        <v>9</v>
      </c>
      <c r="AA10" s="389" t="s">
        <v>6</v>
      </c>
      <c r="AB10" s="389" t="s">
        <v>7</v>
      </c>
      <c r="AC10" s="388" t="s">
        <v>632</v>
      </c>
    </row>
    <row r="11" spans="1:30" s="396" customFormat="1" ht="15.6" x14ac:dyDescent="0.25">
      <c r="A11" s="311">
        <v>1</v>
      </c>
      <c r="B11" s="390" t="s">
        <v>633</v>
      </c>
      <c r="C11" s="391"/>
      <c r="D11" s="391"/>
      <c r="E11" s="392">
        <v>70</v>
      </c>
      <c r="F11" s="392">
        <v>21</v>
      </c>
      <c r="G11" s="392">
        <v>21</v>
      </c>
      <c r="H11" s="392">
        <v>61</v>
      </c>
      <c r="I11" s="392">
        <v>18</v>
      </c>
      <c r="J11" s="392">
        <v>18</v>
      </c>
      <c r="K11" s="393">
        <v>18</v>
      </c>
      <c r="L11" s="392">
        <v>20</v>
      </c>
      <c r="M11" s="392">
        <v>30</v>
      </c>
      <c r="N11" s="393">
        <v>30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20</v>
      </c>
      <c r="V11" s="392">
        <v>30</v>
      </c>
      <c r="W11" s="392">
        <v>30</v>
      </c>
      <c r="X11" s="392">
        <v>20</v>
      </c>
      <c r="Y11" s="392">
        <v>30</v>
      </c>
      <c r="Z11" s="392">
        <v>40</v>
      </c>
      <c r="AA11" s="394">
        <f>ROUND((F11+I11+L11+O11+R11+U11+X11)/7,1)</f>
        <v>14.1</v>
      </c>
      <c r="AB11" s="394">
        <f>ROUND((G11+J11+M11+P11+S11+V11+Y11)/7,1)</f>
        <v>18.399999999999999</v>
      </c>
      <c r="AC11" s="394">
        <f>ROUND((E11+H11+K11+N11+Q11+T11+W11+Z11)/7,1)</f>
        <v>35.6</v>
      </c>
      <c r="AD11" s="395"/>
    </row>
    <row r="12" spans="1:30" s="396" customFormat="1" ht="15.6" x14ac:dyDescent="0.25">
      <c r="A12" s="311">
        <f>A11+1</f>
        <v>2</v>
      </c>
      <c r="B12" s="390" t="s">
        <v>634</v>
      </c>
      <c r="C12" s="391"/>
      <c r="D12" s="391"/>
      <c r="E12" s="392">
        <v>100</v>
      </c>
      <c r="F12" s="392">
        <v>23</v>
      </c>
      <c r="G12" s="392">
        <v>32</v>
      </c>
      <c r="H12" s="392">
        <v>72</v>
      </c>
      <c r="I12" s="392">
        <v>25</v>
      </c>
      <c r="J12" s="392">
        <v>45</v>
      </c>
      <c r="K12" s="392">
        <v>80</v>
      </c>
      <c r="L12" s="392">
        <v>25</v>
      </c>
      <c r="M12" s="392">
        <v>45</v>
      </c>
      <c r="N12" s="392">
        <v>70</v>
      </c>
      <c r="O12" s="392">
        <v>25</v>
      </c>
      <c r="P12" s="392">
        <v>39</v>
      </c>
      <c r="Q12" s="392">
        <v>48</v>
      </c>
      <c r="R12" s="392">
        <v>25</v>
      </c>
      <c r="S12" s="392">
        <v>34</v>
      </c>
      <c r="T12" s="392">
        <v>52</v>
      </c>
      <c r="U12" s="392">
        <v>25</v>
      </c>
      <c r="V12" s="392">
        <v>45</v>
      </c>
      <c r="W12" s="392">
        <v>65</v>
      </c>
      <c r="X12" s="392">
        <v>23</v>
      </c>
      <c r="Y12" s="392">
        <v>46</v>
      </c>
      <c r="Z12" s="392">
        <v>56</v>
      </c>
      <c r="AA12" s="394">
        <f t="shared" ref="AA12:AB18" si="0">ROUND((F12+I12+L12+O12+R12+U12+X12)/7,1)</f>
        <v>24.4</v>
      </c>
      <c r="AB12" s="394">
        <f t="shared" si="0"/>
        <v>40.9</v>
      </c>
      <c r="AC12" s="394">
        <f t="shared" ref="AC12:AC18" si="1">ROUND((E12+H12+K12+N12+Q12+T12+W12+Z12)/7,1)</f>
        <v>77.599999999999994</v>
      </c>
      <c r="AD12" s="395"/>
    </row>
    <row r="13" spans="1:30" s="396" customFormat="1" ht="15.6" x14ac:dyDescent="0.25">
      <c r="A13" s="311">
        <f t="shared" ref="A13:A18" si="2">A12+1</f>
        <v>3</v>
      </c>
      <c r="B13" s="390" t="s">
        <v>635</v>
      </c>
      <c r="C13" s="391"/>
      <c r="D13" s="391"/>
      <c r="E13" s="392">
        <v>100</v>
      </c>
      <c r="F13" s="392">
        <v>25</v>
      </c>
      <c r="G13" s="392">
        <v>39</v>
      </c>
      <c r="H13" s="392">
        <v>75</v>
      </c>
      <c r="I13" s="392">
        <v>25</v>
      </c>
      <c r="J13" s="392">
        <v>46</v>
      </c>
      <c r="K13" s="392">
        <v>96</v>
      </c>
      <c r="L13" s="392">
        <v>25</v>
      </c>
      <c r="M13" s="392">
        <v>50</v>
      </c>
      <c r="N13" s="392">
        <v>80</v>
      </c>
      <c r="O13" s="392">
        <v>15</v>
      </c>
      <c r="P13" s="392">
        <v>34</v>
      </c>
      <c r="Q13" s="392">
        <v>58</v>
      </c>
      <c r="R13" s="392">
        <v>25</v>
      </c>
      <c r="S13" s="392">
        <v>45</v>
      </c>
      <c r="T13" s="392">
        <v>65</v>
      </c>
      <c r="U13" s="392">
        <v>25</v>
      </c>
      <c r="V13" s="392">
        <v>50</v>
      </c>
      <c r="W13" s="392">
        <v>70</v>
      </c>
      <c r="X13" s="392">
        <v>20</v>
      </c>
      <c r="Y13" s="392">
        <v>45</v>
      </c>
      <c r="Z13" s="392">
        <v>65</v>
      </c>
      <c r="AA13" s="394">
        <f t="shared" si="0"/>
        <v>22.9</v>
      </c>
      <c r="AB13" s="394">
        <f t="shared" si="0"/>
        <v>44.1</v>
      </c>
      <c r="AC13" s="394">
        <f t="shared" si="1"/>
        <v>87</v>
      </c>
      <c r="AD13" s="395"/>
    </row>
    <row r="14" spans="1:30" s="396" customFormat="1" ht="15.6" x14ac:dyDescent="0.25">
      <c r="A14" s="311">
        <f t="shared" si="2"/>
        <v>4</v>
      </c>
      <c r="B14" s="390" t="s">
        <v>636</v>
      </c>
      <c r="C14" s="391"/>
      <c r="D14" s="391"/>
      <c r="E14" s="392">
        <v>90</v>
      </c>
      <c r="F14" s="392">
        <v>24</v>
      </c>
      <c r="G14" s="392">
        <v>35</v>
      </c>
      <c r="H14" s="392">
        <v>75</v>
      </c>
      <c r="I14" s="392">
        <v>17</v>
      </c>
      <c r="J14" s="392">
        <v>41</v>
      </c>
      <c r="K14" s="392">
        <v>84</v>
      </c>
      <c r="L14" s="392">
        <v>20</v>
      </c>
      <c r="M14" s="392">
        <v>40</v>
      </c>
      <c r="N14" s="392">
        <v>65</v>
      </c>
      <c r="O14" s="392">
        <v>14</v>
      </c>
      <c r="P14" s="392">
        <v>25</v>
      </c>
      <c r="Q14" s="392">
        <v>50</v>
      </c>
      <c r="R14" s="392">
        <v>25</v>
      </c>
      <c r="S14" s="392">
        <v>41</v>
      </c>
      <c r="T14" s="392">
        <v>59</v>
      </c>
      <c r="U14" s="392">
        <v>20</v>
      </c>
      <c r="V14" s="392">
        <v>40</v>
      </c>
      <c r="W14" s="392">
        <v>60</v>
      </c>
      <c r="X14" s="392">
        <v>18</v>
      </c>
      <c r="Y14" s="392">
        <v>34</v>
      </c>
      <c r="Z14" s="392">
        <v>54</v>
      </c>
      <c r="AA14" s="394">
        <f t="shared" si="0"/>
        <v>19.7</v>
      </c>
      <c r="AB14" s="394">
        <f t="shared" si="0"/>
        <v>36.6</v>
      </c>
      <c r="AC14" s="394">
        <f t="shared" si="1"/>
        <v>76.7</v>
      </c>
      <c r="AD14" s="395"/>
    </row>
    <row r="15" spans="1:30" s="396" customFormat="1" ht="15.6" x14ac:dyDescent="0.25">
      <c r="A15" s="311">
        <f t="shared" si="2"/>
        <v>5</v>
      </c>
      <c r="B15" s="390" t="s">
        <v>637</v>
      </c>
      <c r="C15" s="391"/>
      <c r="D15" s="391"/>
      <c r="E15" s="392">
        <v>100</v>
      </c>
      <c r="F15" s="392">
        <v>22</v>
      </c>
      <c r="G15" s="392">
        <v>22</v>
      </c>
      <c r="H15" s="393">
        <v>47</v>
      </c>
      <c r="I15" s="392">
        <v>17</v>
      </c>
      <c r="J15" s="392">
        <v>17</v>
      </c>
      <c r="K15" s="393">
        <v>27</v>
      </c>
      <c r="L15" s="392">
        <v>20</v>
      </c>
      <c r="M15" s="392">
        <v>40</v>
      </c>
      <c r="N15" s="392">
        <v>65</v>
      </c>
      <c r="O15" s="392">
        <v>0</v>
      </c>
      <c r="P15" s="392">
        <v>0</v>
      </c>
      <c r="Q15" s="392">
        <v>28</v>
      </c>
      <c r="R15" s="392">
        <v>15</v>
      </c>
      <c r="S15" s="392">
        <v>15</v>
      </c>
      <c r="T15" s="392">
        <v>15</v>
      </c>
      <c r="U15" s="392">
        <v>20</v>
      </c>
      <c r="V15" s="392">
        <v>40</v>
      </c>
      <c r="W15" s="392">
        <v>60</v>
      </c>
      <c r="X15" s="392">
        <v>16</v>
      </c>
      <c r="Y15" s="392">
        <v>26</v>
      </c>
      <c r="Z15" s="392">
        <v>46</v>
      </c>
      <c r="AA15" s="394">
        <f t="shared" si="0"/>
        <v>15.7</v>
      </c>
      <c r="AB15" s="394">
        <f t="shared" si="0"/>
        <v>22.9</v>
      </c>
      <c r="AC15" s="394">
        <f t="shared" si="1"/>
        <v>55.4</v>
      </c>
      <c r="AD15" s="395"/>
    </row>
    <row r="16" spans="1:30" s="396" customFormat="1" ht="15.6" x14ac:dyDescent="0.25">
      <c r="A16" s="311">
        <f t="shared" si="2"/>
        <v>6</v>
      </c>
      <c r="B16" s="390" t="s">
        <v>638</v>
      </c>
      <c r="C16" s="391"/>
      <c r="D16" s="391"/>
      <c r="E16" s="392">
        <v>70</v>
      </c>
      <c r="F16" s="392">
        <v>22</v>
      </c>
      <c r="G16" s="392">
        <v>28</v>
      </c>
      <c r="H16" s="392">
        <v>68</v>
      </c>
      <c r="I16" s="392">
        <v>13</v>
      </c>
      <c r="J16" s="392">
        <v>17</v>
      </c>
      <c r="K16" s="392">
        <v>62</v>
      </c>
      <c r="L16" s="392">
        <v>20</v>
      </c>
      <c r="M16" s="392">
        <v>38</v>
      </c>
      <c r="N16" s="392">
        <v>60</v>
      </c>
      <c r="O16" s="392">
        <v>13</v>
      </c>
      <c r="P16" s="392">
        <v>28</v>
      </c>
      <c r="Q16" s="392">
        <v>45</v>
      </c>
      <c r="R16" s="392">
        <v>25</v>
      </c>
      <c r="S16" s="392">
        <v>28</v>
      </c>
      <c r="T16" s="392">
        <v>45</v>
      </c>
      <c r="U16" s="392">
        <v>20</v>
      </c>
      <c r="V16" s="392">
        <v>38</v>
      </c>
      <c r="W16" s="392">
        <v>60</v>
      </c>
      <c r="X16" s="392">
        <v>16</v>
      </c>
      <c r="Y16" s="392">
        <v>26</v>
      </c>
      <c r="Z16" s="392">
        <v>46</v>
      </c>
      <c r="AA16" s="394">
        <f t="shared" si="0"/>
        <v>18.399999999999999</v>
      </c>
      <c r="AB16" s="394">
        <f t="shared" si="0"/>
        <v>29</v>
      </c>
      <c r="AC16" s="394">
        <f t="shared" si="1"/>
        <v>65.099999999999994</v>
      </c>
      <c r="AD16" s="395"/>
    </row>
    <row r="17" spans="1:30" s="396" customFormat="1" ht="15.6" x14ac:dyDescent="0.25">
      <c r="A17" s="311">
        <f t="shared" si="2"/>
        <v>7</v>
      </c>
      <c r="B17" s="390" t="s">
        <v>639</v>
      </c>
      <c r="C17" s="391"/>
      <c r="D17" s="391"/>
      <c r="E17" s="392">
        <v>100</v>
      </c>
      <c r="F17" s="392">
        <v>25</v>
      </c>
      <c r="G17" s="392">
        <v>44</v>
      </c>
      <c r="H17" s="392">
        <v>88</v>
      </c>
      <c r="I17" s="392">
        <v>24</v>
      </c>
      <c r="J17" s="392">
        <v>49</v>
      </c>
      <c r="K17" s="392">
        <v>89</v>
      </c>
      <c r="L17" s="392">
        <v>25</v>
      </c>
      <c r="M17" s="392">
        <v>45</v>
      </c>
      <c r="N17" s="392">
        <v>70</v>
      </c>
      <c r="O17" s="392">
        <v>25</v>
      </c>
      <c r="P17" s="392">
        <v>50</v>
      </c>
      <c r="Q17" s="392">
        <v>60</v>
      </c>
      <c r="R17" s="392">
        <v>25</v>
      </c>
      <c r="S17" s="392">
        <v>48</v>
      </c>
      <c r="T17" s="392">
        <v>66</v>
      </c>
      <c r="U17" s="392">
        <v>25</v>
      </c>
      <c r="V17" s="392">
        <v>45</v>
      </c>
      <c r="W17" s="392">
        <v>65</v>
      </c>
      <c r="X17" s="392">
        <v>20</v>
      </c>
      <c r="Y17" s="392">
        <v>43</v>
      </c>
      <c r="Z17" s="392">
        <v>63</v>
      </c>
      <c r="AA17" s="394">
        <f t="shared" si="0"/>
        <v>24.1</v>
      </c>
      <c r="AB17" s="394">
        <f t="shared" si="0"/>
        <v>46.3</v>
      </c>
      <c r="AC17" s="394">
        <f t="shared" si="1"/>
        <v>85.9</v>
      </c>
      <c r="AD17" s="395"/>
    </row>
    <row r="18" spans="1:30" s="396" customFormat="1" ht="15.6" x14ac:dyDescent="0.25">
      <c r="A18" s="311">
        <f t="shared" si="2"/>
        <v>8</v>
      </c>
      <c r="B18" s="390" t="s">
        <v>640</v>
      </c>
      <c r="C18" s="391"/>
      <c r="D18" s="391"/>
      <c r="E18" s="392">
        <v>90</v>
      </c>
      <c r="F18" s="392">
        <v>21</v>
      </c>
      <c r="G18" s="392">
        <v>34</v>
      </c>
      <c r="H18" s="392">
        <v>74</v>
      </c>
      <c r="I18" s="392">
        <v>17</v>
      </c>
      <c r="J18" s="392">
        <v>21</v>
      </c>
      <c r="K18" s="392">
        <v>66</v>
      </c>
      <c r="L18" s="392">
        <v>20</v>
      </c>
      <c r="M18" s="392">
        <v>38</v>
      </c>
      <c r="N18" s="392">
        <v>60</v>
      </c>
      <c r="O18" s="392">
        <v>15</v>
      </c>
      <c r="P18" s="392">
        <v>39</v>
      </c>
      <c r="Q18" s="392">
        <v>56</v>
      </c>
      <c r="R18" s="392">
        <v>25</v>
      </c>
      <c r="S18" s="392">
        <v>44</v>
      </c>
      <c r="T18" s="392">
        <v>61</v>
      </c>
      <c r="U18" s="392">
        <v>20</v>
      </c>
      <c r="V18" s="392">
        <v>38</v>
      </c>
      <c r="W18" s="392">
        <v>60</v>
      </c>
      <c r="X18" s="392">
        <v>18</v>
      </c>
      <c r="Y18" s="392">
        <v>34</v>
      </c>
      <c r="Z18" s="392">
        <v>54</v>
      </c>
      <c r="AA18" s="394">
        <f t="shared" si="0"/>
        <v>19.399999999999999</v>
      </c>
      <c r="AB18" s="394">
        <f t="shared" si="0"/>
        <v>35.4</v>
      </c>
      <c r="AC18" s="394">
        <f t="shared" si="1"/>
        <v>74.400000000000006</v>
      </c>
      <c r="AD18" s="395"/>
    </row>
    <row r="19" spans="1:30" ht="51" customHeight="1" x14ac:dyDescent="0.25">
      <c r="A19" s="488" t="s">
        <v>10</v>
      </c>
      <c r="B19" s="488"/>
      <c r="C19" s="391"/>
      <c r="D19" s="391"/>
      <c r="E19" s="391"/>
      <c r="F19" s="391"/>
      <c r="G19" s="391"/>
      <c r="H19" s="391"/>
      <c r="I19" s="391"/>
      <c r="J19" s="391"/>
      <c r="K19" s="391"/>
      <c r="L19" s="397"/>
      <c r="M19" s="391"/>
      <c r="N19" s="391"/>
      <c r="O19" s="391"/>
      <c r="P19" s="398"/>
      <c r="Q19" s="398"/>
      <c r="R19" s="398"/>
      <c r="S19" s="398"/>
      <c r="T19" s="398"/>
      <c r="U19" s="397"/>
      <c r="V19" s="391"/>
      <c r="W19" s="391"/>
      <c r="X19" s="397"/>
      <c r="Y19" s="398"/>
      <c r="Z19" s="391"/>
      <c r="AA19" s="399"/>
      <c r="AB19" s="399"/>
      <c r="AC19" s="399"/>
      <c r="AD19" s="395"/>
    </row>
    <row r="20" spans="1:30" x14ac:dyDescent="0.25">
      <c r="C20" s="400"/>
      <c r="D20" s="400"/>
    </row>
    <row r="21" spans="1:30" x14ac:dyDescent="0.25">
      <c r="B21" s="383" t="s">
        <v>11</v>
      </c>
      <c r="C21" s="401"/>
      <c r="D21" s="401"/>
      <c r="E21" s="385"/>
      <c r="F21" s="385"/>
      <c r="G21" s="385"/>
      <c r="H21" s="385"/>
      <c r="I21" s="385"/>
      <c r="J21" s="385"/>
      <c r="K21" s="385"/>
      <c r="L21" s="383"/>
      <c r="M21" s="383"/>
      <c r="N21" s="383"/>
      <c r="O21" s="385"/>
      <c r="P21" s="385"/>
      <c r="Q21" s="395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</row>
    <row r="22" spans="1:30" x14ac:dyDescent="0.25">
      <c r="C22" s="383"/>
      <c r="D22" s="384" t="s">
        <v>12</v>
      </c>
      <c r="R22" s="384" t="s">
        <v>13</v>
      </c>
      <c r="S22" s="402"/>
      <c r="Z22" s="383"/>
      <c r="AB22" s="384"/>
      <c r="AC22" s="383"/>
      <c r="AD22" s="384"/>
    </row>
    <row r="23" spans="1:30" x14ac:dyDescent="0.25">
      <c r="AD23" s="395"/>
    </row>
    <row r="24" spans="1:30" x14ac:dyDescent="0.25">
      <c r="AD24" s="395"/>
    </row>
    <row r="25" spans="1:30" x14ac:dyDescent="0.25">
      <c r="AD25" s="395"/>
    </row>
    <row r="26" spans="1:30" x14ac:dyDescent="0.25">
      <c r="AD26" s="395"/>
    </row>
  </sheetData>
  <mergeCells count="25">
    <mergeCell ref="A19:B19"/>
    <mergeCell ref="C9:E9"/>
    <mergeCell ref="F9:H9"/>
    <mergeCell ref="I9:K9"/>
    <mergeCell ref="L9:N9"/>
    <mergeCell ref="A8:A9"/>
    <mergeCell ref="B8:B9"/>
    <mergeCell ref="C8:E8"/>
    <mergeCell ref="F8:H8"/>
    <mergeCell ref="I8:K8"/>
    <mergeCell ref="O9:Q9"/>
    <mergeCell ref="R9:T9"/>
    <mergeCell ref="L8:N8"/>
    <mergeCell ref="O8:Q8"/>
    <mergeCell ref="R8:T8"/>
    <mergeCell ref="U8:W8"/>
    <mergeCell ref="X8:Z8"/>
    <mergeCell ref="AA8:AC9"/>
    <mergeCell ref="U9:W9"/>
    <mergeCell ref="X9:Z9"/>
    <mergeCell ref="A1:AC1"/>
    <mergeCell ref="A2:AC2"/>
    <mergeCell ref="A3:O3"/>
    <mergeCell ref="A4:O4"/>
    <mergeCell ref="A5:O5"/>
  </mergeCells>
  <pageMargins left="0.25" right="0.28999999999999998" top="0.51" bottom="0.47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32</vt:i4>
      </vt:variant>
    </vt:vector>
  </HeadingPairs>
  <TitlesOfParts>
    <vt:vector size="64" baseType="lpstr">
      <vt:lpstr>БА-АФ-20</vt:lpstr>
      <vt:lpstr>БА-АФ-19</vt:lpstr>
      <vt:lpstr>БА-АФ-18</vt:lpstr>
      <vt:lpstr>БА-АФ-17</vt:lpstr>
      <vt:lpstr>Б-МО-20</vt:lpstr>
      <vt:lpstr>Б-ПМ-20</vt:lpstr>
      <vt:lpstr>Б-ПМ-19</vt:lpstr>
      <vt:lpstr>БА-ПМ-18</vt:lpstr>
      <vt:lpstr>БА-ПМ-17</vt:lpstr>
      <vt:lpstr>С-ГД1-20</vt:lpstr>
      <vt:lpstr>С-ГД2-20</vt:lpstr>
      <vt:lpstr>С-ГД1-19</vt:lpstr>
      <vt:lpstr>С-ГД2-19</vt:lpstr>
      <vt:lpstr>С-ЭА-18</vt:lpstr>
      <vt:lpstr>С-ГМ-18</vt:lpstr>
      <vt:lpstr>С-ПР-18</vt:lpstr>
      <vt:lpstr>С-ОПИ-18</vt:lpstr>
      <vt:lpstr>С-ЭА-17</vt:lpstr>
      <vt:lpstr>С-ГМ-17</vt:lpstr>
      <vt:lpstr>С-ПР-17</vt:lpstr>
      <vt:lpstr>С-ОПИ-17</vt:lpstr>
      <vt:lpstr>С-ЭА-16</vt:lpstr>
      <vt:lpstr>С-ГМ-16</vt:lpstr>
      <vt:lpstr>С-ОПИ-16</vt:lpstr>
      <vt:lpstr>С-ЭА-15</vt:lpstr>
      <vt:lpstr>С-ГМ-15</vt:lpstr>
      <vt:lpstr>С-ПР-15</vt:lpstr>
      <vt:lpstr>БА-ЭЭ-17</vt:lpstr>
      <vt:lpstr>Б-НД-20</vt:lpstr>
      <vt:lpstr>Б-НД-19</vt:lpstr>
      <vt:lpstr>БА-ДН-18</vt:lpstr>
      <vt:lpstr>БА-ДН-17</vt:lpstr>
      <vt:lpstr>'БА-АФ-17'!Область_печати</vt:lpstr>
      <vt:lpstr>'БА-АФ-18'!Область_печати</vt:lpstr>
      <vt:lpstr>'БА-АФ-19'!Область_печати</vt:lpstr>
      <vt:lpstr>'БА-АФ-20'!Область_печати</vt:lpstr>
      <vt:lpstr>'БА-ДН-17'!Область_печати</vt:lpstr>
      <vt:lpstr>'БА-ДН-18'!Область_печати</vt:lpstr>
      <vt:lpstr>'БА-ПМ-17'!Область_печати</vt:lpstr>
      <vt:lpstr>'БА-ПМ-18'!Область_печати</vt:lpstr>
      <vt:lpstr>'БА-ЭЭ-17'!Область_печати</vt:lpstr>
      <vt:lpstr>'Б-МО-20'!Область_печати</vt:lpstr>
      <vt:lpstr>'Б-НД-19'!Область_печати</vt:lpstr>
      <vt:lpstr>'Б-НД-20'!Область_печати</vt:lpstr>
      <vt:lpstr>'Б-ПМ-19'!Область_печати</vt:lpstr>
      <vt:lpstr>'Б-ПМ-20'!Область_печати</vt:lpstr>
      <vt:lpstr>'С-ГД1-19'!Область_печати</vt:lpstr>
      <vt:lpstr>'С-ГД1-20'!Область_печати</vt:lpstr>
      <vt:lpstr>'С-ГД2-19'!Область_печати</vt:lpstr>
      <vt:lpstr>'С-ГД2-20'!Область_печати</vt:lpstr>
      <vt:lpstr>'С-ГМ-15'!Область_печати</vt:lpstr>
      <vt:lpstr>'С-ГМ-16'!Область_печати</vt:lpstr>
      <vt:lpstr>'С-ГМ-17'!Область_печати</vt:lpstr>
      <vt:lpstr>'С-ГМ-18'!Область_печати</vt:lpstr>
      <vt:lpstr>'С-ОПИ-16'!Область_печати</vt:lpstr>
      <vt:lpstr>'С-ОПИ-17'!Область_печати</vt:lpstr>
      <vt:lpstr>'С-ОПИ-18'!Область_печати</vt:lpstr>
      <vt:lpstr>'С-ПР-15'!Область_печати</vt:lpstr>
      <vt:lpstr>'С-ПР-17'!Область_печати</vt:lpstr>
      <vt:lpstr>'С-ПР-18'!Область_печати</vt:lpstr>
      <vt:lpstr>'С-ЭА-15'!Область_печати</vt:lpstr>
      <vt:lpstr>'С-ЭА-16'!Область_печати</vt:lpstr>
      <vt:lpstr>'С-ЭА-17'!Область_печати</vt:lpstr>
      <vt:lpstr>'С-ЭА-18'!Область_печати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2021-01-26T00:43:15Z</dcterms:modified>
</cp:coreProperties>
</file>